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945" activeTab="1"/>
  </bookViews>
  <sheets>
    <sheet name="Draft budget options 18.19" sheetId="1" r:id="rId1"/>
    <sheet name="EXP BUDGETS ytd" sheetId="2" r:id="rId2"/>
    <sheet name="Reconciliations" sheetId="3" r:id="rId3"/>
  </sheets>
  <definedNames/>
  <calcPr fullCalcOnLoad="1"/>
</workbook>
</file>

<file path=xl/sharedStrings.xml><?xml version="1.0" encoding="utf-8"?>
<sst xmlns="http://schemas.openxmlformats.org/spreadsheetml/2006/main" count="307" uniqueCount="143">
  <si>
    <t>Income</t>
  </si>
  <si>
    <t>Expenditure</t>
  </si>
  <si>
    <t>Precept</t>
  </si>
  <si>
    <t>Clerks Sal</t>
  </si>
  <si>
    <t>Clerks Expenses</t>
  </si>
  <si>
    <t>Petty Cash</t>
  </si>
  <si>
    <t>Stationary</t>
  </si>
  <si>
    <t>CALC Fees</t>
  </si>
  <si>
    <t>SLDC Inspec Fees</t>
  </si>
  <si>
    <t>Parish greens</t>
  </si>
  <si>
    <t>Bank chgs</t>
  </si>
  <si>
    <t>Audit</t>
  </si>
  <si>
    <t>Street light maint</t>
  </si>
  <si>
    <t>Contingency</t>
  </si>
  <si>
    <t>Wilkinson Monument</t>
  </si>
  <si>
    <t>Insurance</t>
  </si>
  <si>
    <t>CALC/Training/seminars</t>
  </si>
  <si>
    <t>Option 1</t>
  </si>
  <si>
    <t xml:space="preserve">Option 2 </t>
  </si>
  <si>
    <t>Option 3</t>
  </si>
  <si>
    <t>+</t>
  </si>
  <si>
    <t>Total</t>
  </si>
  <si>
    <t>General repairs</t>
  </si>
  <si>
    <t>Donation toilet</t>
  </si>
  <si>
    <t>Donation youth</t>
  </si>
  <si>
    <t>Wind Road</t>
  </si>
  <si>
    <t xml:space="preserve">Option 4 </t>
  </si>
  <si>
    <t xml:space="preserve">Option 5 </t>
  </si>
  <si>
    <t>08/09</t>
  </si>
  <si>
    <t>09/10</t>
  </si>
  <si>
    <t>Year</t>
  </si>
  <si>
    <t>Increase</t>
  </si>
  <si>
    <t>Wreaths &amp; Poppies</t>
  </si>
  <si>
    <t>Lease HNOG</t>
  </si>
  <si>
    <t>Web site hosting</t>
  </si>
  <si>
    <t>Monthly ISP costs</t>
  </si>
  <si>
    <t>Website maintenance</t>
  </si>
  <si>
    <t>Bus Shelter /Window cleaning</t>
  </si>
  <si>
    <t>Amt of Incr £ on Precept</t>
  </si>
  <si>
    <r>
      <t xml:space="preserve">% from consultation     </t>
    </r>
    <r>
      <rPr>
        <b/>
        <i/>
        <sz val="11"/>
        <color indexed="10"/>
        <rFont val="Calibri"/>
        <family val="2"/>
      </rPr>
      <t xml:space="preserve">% Against   </t>
    </r>
    <r>
      <rPr>
        <b/>
        <i/>
        <sz val="11"/>
        <color indexed="8"/>
        <rFont val="Calibri"/>
        <family val="2"/>
      </rPr>
      <t xml:space="preserve"> % Support</t>
    </r>
  </si>
  <si>
    <t>N.B. Some Q -                    no responses from participants</t>
  </si>
  <si>
    <t>Total amount of basic precept needed</t>
  </si>
  <si>
    <t>(Amt of increase on precept Paid in CT)</t>
  </si>
  <si>
    <t>10/11</t>
  </si>
  <si>
    <t>Parish Mag/</t>
  </si>
  <si>
    <t>11/12</t>
  </si>
  <si>
    <t>Toilet running costs</t>
  </si>
  <si>
    <t>Benches</t>
  </si>
  <si>
    <t>Toilet maint fund</t>
  </si>
  <si>
    <t>Option 4</t>
  </si>
  <si>
    <t>Windermere Road top up LAP grant</t>
  </si>
  <si>
    <t>Toilets</t>
  </si>
  <si>
    <t>Option 5</t>
  </si>
  <si>
    <t>Windermere Road top up LAP grant or benches</t>
  </si>
  <si>
    <t>12/13</t>
  </si>
  <si>
    <t>13/14</t>
  </si>
  <si>
    <t>Indication of effect of increase in Council tax for Band D property  (based on approx £1.30 per £500)</t>
  </si>
  <si>
    <t>Playground equipment Provision</t>
  </si>
  <si>
    <t>14/15</t>
  </si>
  <si>
    <t>Election exp</t>
  </si>
  <si>
    <t>SPENT YTD</t>
  </si>
  <si>
    <t>PROJECTED EXP O/S</t>
  </si>
  <si>
    <t>PROJECTED Y/E SPEND</t>
  </si>
  <si>
    <t>PROJECTED SUR/DEF</t>
  </si>
  <si>
    <t>Wilkinson</t>
  </si>
  <si>
    <t>Toilets Maint Provision</t>
  </si>
  <si>
    <t>General Fund</t>
  </si>
  <si>
    <t>Apprentices Fund</t>
  </si>
  <si>
    <t>Recreation Ground - Furness Bld Soc</t>
  </si>
  <si>
    <t>Apprentices Fund - Barclays</t>
  </si>
  <si>
    <t>John Wilkinson Monument Barclays</t>
  </si>
  <si>
    <t>Toilet Maint Fund</t>
  </si>
  <si>
    <t>Cash reserves at 31/03/13</t>
  </si>
  <si>
    <t>Furness Bld Sc</t>
  </si>
  <si>
    <t>Plus precept</t>
  </si>
  <si>
    <t>Council Tax Benefit Supp Grant</t>
  </si>
  <si>
    <t>LAP Comm Plan Grant</t>
  </si>
  <si>
    <t>less projects from reserves</t>
  </si>
  <si>
    <t xml:space="preserve">earmarked </t>
  </si>
  <si>
    <t>Actual Cash on hand available</t>
  </si>
  <si>
    <t>Opening bal cfwd</t>
  </si>
  <si>
    <t>Draft Budgets</t>
  </si>
  <si>
    <t>16/17</t>
  </si>
  <si>
    <t>totals</t>
  </si>
  <si>
    <t>15/16</t>
  </si>
  <si>
    <t>17/18</t>
  </si>
  <si>
    <t>less Hydro Project grant</t>
  </si>
  <si>
    <t>Plus donations Bonus Ball Toilets</t>
  </si>
  <si>
    <t>Plus VAT refund pending</t>
  </si>
  <si>
    <t>Projected Y/E other accounts/ reserves after</t>
  </si>
  <si>
    <t>Total available reserves/cash on hand all accounts</t>
  </si>
  <si>
    <t>OPENING BALANCE 1/4/2017</t>
  </si>
  <si>
    <t>Cash in hand 01/12/2017</t>
  </si>
  <si>
    <t>Plus VAT refund 2016.17</t>
  </si>
  <si>
    <t>Sub total projected year end reserves 31.3.18</t>
  </si>
  <si>
    <t>other Expenditure not included in budget</t>
  </si>
  <si>
    <t>VAT</t>
  </si>
  <si>
    <t>Earmarked Funds</t>
  </si>
  <si>
    <t>Balance</t>
  </si>
  <si>
    <t>lessEarmarked todate</t>
  </si>
  <si>
    <t>Sub Total</t>
  </si>
  <si>
    <t>less budget exp YTD (Gross)</t>
  </si>
  <si>
    <t>less all budget expenditure o/s (net)</t>
  </si>
  <si>
    <t>Plus CCF Flood grant</t>
  </si>
  <si>
    <t>Total projected year end reserves 31.3.18</t>
  </si>
  <si>
    <t>Plus Transfer of budget provision 2017/18</t>
  </si>
  <si>
    <t>Less tfr to Gen Fund 2nd Instal Legal fees</t>
  </si>
  <si>
    <t>less total earmakred funds</t>
  </si>
  <si>
    <t>CCF Grant</t>
  </si>
  <si>
    <t>Hydro Project Grant</t>
  </si>
  <si>
    <t>Balance Community Plan Review</t>
  </si>
  <si>
    <t>TOTAL AVALABLE RESERVES GEN FUND</t>
  </si>
  <si>
    <t>18/19</t>
  </si>
  <si>
    <t>19/20</t>
  </si>
  <si>
    <t xml:space="preserve"> £200 for Buildings Ins in toilet budget</t>
  </si>
  <si>
    <t>0 % Incr</t>
  </si>
  <si>
    <t xml:space="preserve">Clerks salary reflects movment of 2 increments from 22 to 24 on NALC scale </t>
  </si>
  <si>
    <t>PROPOSALS 2019/20</t>
  </si>
  <si>
    <t>SUR</t>
  </si>
  <si>
    <t>To be claimed  31/03/2019</t>
  </si>
  <si>
    <t>2017/18 Expenditure</t>
  </si>
  <si>
    <t>2018/19 Expenditure</t>
  </si>
  <si>
    <t>total spend</t>
  </si>
  <si>
    <t xml:space="preserve">Community Plan Grant </t>
  </si>
  <si>
    <t>to be transferred to reserves.</t>
  </si>
  <si>
    <t>Hydro project fund</t>
  </si>
  <si>
    <t>SLDC grant</t>
  </si>
  <si>
    <t>WRAP Grant</t>
  </si>
  <si>
    <t>Project closed</t>
  </si>
  <si>
    <t>Project ongoing</t>
  </si>
  <si>
    <t>CCF grant</t>
  </si>
  <si>
    <t>Allocated from reserves 2017/18</t>
  </si>
  <si>
    <t>Footpath/Skateboard park Project</t>
  </si>
  <si>
    <t>Project completed</t>
  </si>
  <si>
    <t>Transparacy Fund Grant</t>
  </si>
  <si>
    <t>Balances of all accounts as at 30/11/2018</t>
  </si>
  <si>
    <t>JW Monument</t>
  </si>
  <si>
    <t>Toilet Maintenance</t>
  </si>
  <si>
    <t>Recreation Ground</t>
  </si>
  <si>
    <t>2018/419 Budget allocation</t>
  </si>
  <si>
    <t>less projected</t>
  </si>
  <si>
    <t>Budget exp</t>
  </si>
  <si>
    <t>Projected Year end reserves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</si>
</sst>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[$-809]dd\ mmmm\ yyyy"/>
    <numFmt numFmtId="172" formatCode="dd/mm/yy;@"/>
    <numFmt numFmtId="173" formatCode="&quot;£&quot;#,##0"/>
    <numFmt numFmtId="174" formatCode="0.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name val="Calibri"/>
      <family val="2"/>
    </font>
    <font>
      <b/>
      <i/>
      <sz val="9"/>
      <color indexed="8"/>
      <name val="Calibri"/>
      <family val="2"/>
    </font>
    <font>
      <i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u val="single"/>
      <sz val="11"/>
      <color theme="1"/>
      <name val="Calibri"/>
      <family val="2"/>
    </font>
    <font>
      <b/>
      <i/>
      <sz val="9"/>
      <color theme="1"/>
      <name val="Calibri"/>
      <family val="2"/>
    </font>
    <font>
      <i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/>
    </xf>
    <xf numFmtId="2" fontId="6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6" fillId="35" borderId="0" xfId="0" applyFont="1" applyFill="1" applyAlignment="1">
      <alignment/>
    </xf>
    <xf numFmtId="2" fontId="6" fillId="35" borderId="0" xfId="0" applyNumberFormat="1" applyFont="1" applyFill="1" applyAlignment="1">
      <alignment/>
    </xf>
    <xf numFmtId="0" fontId="0" fillId="35" borderId="0" xfId="0" applyFill="1" applyAlignment="1">
      <alignment horizontal="right"/>
    </xf>
    <xf numFmtId="2" fontId="0" fillId="35" borderId="0" xfId="0" applyNumberFormat="1" applyFill="1" applyAlignment="1">
      <alignment horizontal="right"/>
    </xf>
    <xf numFmtId="2" fontId="0" fillId="35" borderId="0" xfId="0" applyNumberFormat="1" applyFill="1" applyAlignment="1">
      <alignment/>
    </xf>
    <xf numFmtId="10" fontId="6" fillId="35" borderId="0" xfId="0" applyNumberFormat="1" applyFont="1" applyFill="1" applyAlignment="1">
      <alignment horizontal="right"/>
    </xf>
    <xf numFmtId="2" fontId="0" fillId="36" borderId="0" xfId="0" applyNumberFormat="1" applyFill="1" applyAlignment="1">
      <alignment/>
    </xf>
    <xf numFmtId="0" fontId="6" fillId="37" borderId="0" xfId="0" applyFont="1" applyFill="1" applyAlignment="1">
      <alignment/>
    </xf>
    <xf numFmtId="2" fontId="6" fillId="37" borderId="0" xfId="0" applyNumberFormat="1" applyFont="1" applyFill="1" applyAlignment="1">
      <alignment/>
    </xf>
    <xf numFmtId="0" fontId="0" fillId="37" borderId="0" xfId="0" applyFill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6" fillId="38" borderId="0" xfId="0" applyFont="1" applyFill="1" applyAlignment="1">
      <alignment/>
    </xf>
    <xf numFmtId="2" fontId="6" fillId="38" borderId="0" xfId="0" applyNumberFormat="1" applyFont="1" applyFill="1" applyAlignment="1">
      <alignment/>
    </xf>
    <xf numFmtId="0" fontId="0" fillId="38" borderId="0" xfId="0" applyFill="1" applyAlignment="1">
      <alignment horizontal="right"/>
    </xf>
    <xf numFmtId="2" fontId="0" fillId="38" borderId="0" xfId="0" applyNumberFormat="1" applyFill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6" fillId="35" borderId="0" xfId="0" applyNumberFormat="1" applyFont="1" applyFill="1" applyAlignment="1">
      <alignment wrapText="1"/>
    </xf>
    <xf numFmtId="0" fontId="10" fillId="0" borderId="0" xfId="0" applyFont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vertical="top" wrapText="1"/>
    </xf>
    <xf numFmtId="2" fontId="0" fillId="37" borderId="0" xfId="0" applyNumberFormat="1" applyFont="1" applyFill="1" applyAlignment="1">
      <alignment/>
    </xf>
    <xf numFmtId="2" fontId="0" fillId="34" borderId="0" xfId="0" applyNumberFormat="1" applyFill="1" applyAlignment="1">
      <alignment horizontal="right"/>
    </xf>
    <xf numFmtId="0" fontId="6" fillId="33" borderId="0" xfId="0" applyFont="1" applyFill="1" applyAlignment="1">
      <alignment/>
    </xf>
    <xf numFmtId="164" fontId="6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12" fillId="35" borderId="0" xfId="0" applyNumberFormat="1" applyFont="1" applyFill="1" applyAlignment="1">
      <alignment wrapText="1"/>
    </xf>
    <xf numFmtId="2" fontId="13" fillId="0" borderId="0" xfId="0" applyNumberFormat="1" applyFont="1" applyAlignment="1">
      <alignment/>
    </xf>
    <xf numFmtId="2" fontId="12" fillId="34" borderId="0" xfId="0" applyNumberFormat="1" applyFont="1" applyFill="1" applyAlignment="1">
      <alignment wrapText="1"/>
    </xf>
    <xf numFmtId="1" fontId="8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10" fontId="8" fillId="0" borderId="0" xfId="0" applyNumberFormat="1" applyFont="1" applyBorder="1" applyAlignment="1">
      <alignment horizontal="right" vertical="top" wrapText="1"/>
    </xf>
    <xf numFmtId="2" fontId="0" fillId="34" borderId="0" xfId="0" applyNumberFormat="1" applyFill="1" applyAlignment="1">
      <alignment wrapText="1"/>
    </xf>
    <xf numFmtId="2" fontId="6" fillId="37" borderId="0" xfId="0" applyNumberFormat="1" applyFont="1" applyFill="1" applyAlignment="1">
      <alignment horizontal="right"/>
    </xf>
    <xf numFmtId="0" fontId="0" fillId="37" borderId="0" xfId="0" applyFont="1" applyFill="1" applyAlignment="1">
      <alignment horizontal="right"/>
    </xf>
    <xf numFmtId="0" fontId="6" fillId="37" borderId="0" xfId="0" applyFont="1" applyFill="1" applyAlignment="1">
      <alignment wrapText="1"/>
    </xf>
    <xf numFmtId="0" fontId="0" fillId="37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 wrapText="1"/>
    </xf>
    <xf numFmtId="2" fontId="0" fillId="37" borderId="0" xfId="0" applyNumberFormat="1" applyFill="1" applyAlignment="1">
      <alignment wrapText="1"/>
    </xf>
    <xf numFmtId="10" fontId="6" fillId="35" borderId="0" xfId="0" applyNumberFormat="1" applyFont="1" applyFill="1" applyAlignment="1">
      <alignment/>
    </xf>
    <xf numFmtId="10" fontId="6" fillId="37" borderId="0" xfId="0" applyNumberFormat="1" applyFont="1" applyFill="1" applyAlignment="1">
      <alignment wrapText="1"/>
    </xf>
    <xf numFmtId="10" fontId="6" fillId="34" borderId="0" xfId="0" applyNumberFormat="1" applyFont="1" applyFill="1" applyAlignment="1">
      <alignment/>
    </xf>
    <xf numFmtId="49" fontId="9" fillId="0" borderId="0" xfId="0" applyNumberFormat="1" applyFont="1" applyAlignment="1">
      <alignment horizontal="right"/>
    </xf>
    <xf numFmtId="2" fontId="0" fillId="0" borderId="10" xfId="0" applyNumberFormat="1" applyBorder="1" applyAlignment="1">
      <alignment/>
    </xf>
    <xf numFmtId="2" fontId="5" fillId="38" borderId="10" xfId="0" applyNumberFormat="1" applyFont="1" applyFill="1" applyBorder="1" applyAlignment="1" applyProtection="1">
      <alignment/>
      <protection hidden="1"/>
    </xf>
    <xf numFmtId="0" fontId="4" fillId="38" borderId="10" xfId="0" applyFont="1" applyFill="1" applyBorder="1" applyAlignment="1" applyProtection="1">
      <alignment/>
      <protection hidden="1"/>
    </xf>
    <xf numFmtId="2" fontId="4" fillId="38" borderId="10" xfId="0" applyNumberFormat="1" applyFont="1" applyFill="1" applyBorder="1" applyAlignment="1" applyProtection="1">
      <alignment/>
      <protection hidden="1"/>
    </xf>
    <xf numFmtId="2" fontId="8" fillId="0" borderId="10" xfId="0" applyNumberFormat="1" applyFont="1" applyBorder="1" applyAlignment="1">
      <alignment/>
    </xf>
    <xf numFmtId="2" fontId="15" fillId="38" borderId="10" xfId="0" applyNumberFormat="1" applyFont="1" applyFill="1" applyBorder="1" applyAlignment="1" applyProtection="1">
      <alignment/>
      <protection hidden="1"/>
    </xf>
    <xf numFmtId="0" fontId="15" fillId="38" borderId="10" xfId="0" applyFont="1" applyFill="1" applyBorder="1" applyAlignment="1" applyProtection="1">
      <alignment/>
      <protection hidden="1"/>
    </xf>
    <xf numFmtId="2" fontId="0" fillId="0" borderId="10" xfId="0" applyNumberFormat="1" applyFont="1" applyBorder="1" applyAlignment="1">
      <alignment/>
    </xf>
    <xf numFmtId="10" fontId="8" fillId="0" borderId="0" xfId="59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35" borderId="0" xfId="0" applyNumberFormat="1" applyFill="1" applyAlignment="1">
      <alignment/>
    </xf>
    <xf numFmtId="0" fontId="6" fillId="0" borderId="0" xfId="0" applyNumberFormat="1" applyFont="1" applyAlignment="1">
      <alignment/>
    </xf>
    <xf numFmtId="0" fontId="0" fillId="35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0" fillId="38" borderId="0" xfId="0" applyNumberFormat="1" applyFill="1" applyAlignment="1">
      <alignment/>
    </xf>
    <xf numFmtId="0" fontId="5" fillId="38" borderId="10" xfId="0" applyNumberFormat="1" applyFont="1" applyFill="1" applyBorder="1" applyAlignment="1" applyProtection="1">
      <alignment/>
      <protection hidden="1"/>
    </xf>
    <xf numFmtId="0" fontId="15" fillId="38" borderId="10" xfId="0" applyNumberFormat="1" applyFont="1" applyFill="1" applyBorder="1" applyAlignment="1" applyProtection="1">
      <alignment/>
      <protection hidden="1"/>
    </xf>
    <xf numFmtId="0" fontId="4" fillId="38" borderId="10" xfId="0" applyNumberFormat="1" applyFont="1" applyFill="1" applyBorder="1" applyAlignment="1" applyProtection="1">
      <alignment/>
      <protection hidden="1"/>
    </xf>
    <xf numFmtId="0" fontId="9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right" vertical="top" wrapText="1"/>
    </xf>
    <xf numFmtId="0" fontId="9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63" fillId="0" borderId="0" xfId="0" applyFont="1" applyAlignment="1">
      <alignment/>
    </xf>
    <xf numFmtId="0" fontId="14" fillId="0" borderId="0" xfId="0" applyFont="1" applyAlignment="1">
      <alignment textRotation="90" wrapText="1"/>
    </xf>
    <xf numFmtId="2" fontId="14" fillId="0" borderId="0" xfId="0" applyNumberFormat="1" applyFont="1" applyAlignment="1">
      <alignment textRotation="90" wrapText="1"/>
    </xf>
    <xf numFmtId="0" fontId="64" fillId="0" borderId="0" xfId="0" applyFont="1" applyAlignment="1">
      <alignment horizontal="right" wrapText="1"/>
    </xf>
    <xf numFmtId="0" fontId="64" fillId="0" borderId="0" xfId="0" applyFont="1" applyAlignment="1">
      <alignment/>
    </xf>
    <xf numFmtId="2" fontId="63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2" fontId="65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/>
    </xf>
    <xf numFmtId="0" fontId="61" fillId="0" borderId="0" xfId="0" applyFont="1" applyAlignment="1">
      <alignment wrapText="1"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2" fontId="61" fillId="0" borderId="0" xfId="0" applyNumberFormat="1" applyFont="1" applyAlignment="1">
      <alignment/>
    </xf>
    <xf numFmtId="0" fontId="0" fillId="0" borderId="0" xfId="0" applyAlignment="1">
      <alignment wrapText="1"/>
    </xf>
    <xf numFmtId="2" fontId="62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2" fontId="64" fillId="0" borderId="0" xfId="0" applyNumberFormat="1" applyFont="1" applyAlignment="1">
      <alignment horizontal="right" wrapText="1"/>
    </xf>
    <xf numFmtId="0" fontId="65" fillId="0" borderId="0" xfId="0" applyFont="1" applyAlignment="1">
      <alignment horizontal="right" wrapText="1"/>
    </xf>
    <xf numFmtId="1" fontId="0" fillId="0" borderId="0" xfId="0" applyNumberForma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39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Alignment="1">
      <alignment textRotation="90" wrapText="1"/>
    </xf>
    <xf numFmtId="2" fontId="67" fillId="0" borderId="0" xfId="0" applyNumberFormat="1" applyFont="1" applyAlignment="1">
      <alignment/>
    </xf>
    <xf numFmtId="0" fontId="68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69" fillId="0" borderId="0" xfId="0" applyFont="1" applyAlignment="1">
      <alignment horizontal="right"/>
    </xf>
    <xf numFmtId="44" fontId="69" fillId="0" borderId="0" xfId="44" applyFont="1" applyAlignment="1">
      <alignment/>
    </xf>
    <xf numFmtId="44" fontId="70" fillId="0" borderId="0" xfId="44" applyFont="1" applyAlignment="1">
      <alignment/>
    </xf>
    <xf numFmtId="0" fontId="71" fillId="0" borderId="0" xfId="0" applyFont="1" applyAlignment="1">
      <alignment horizontal="right"/>
    </xf>
    <xf numFmtId="2" fontId="41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0" fontId="72" fillId="0" borderId="0" xfId="0" applyFont="1" applyAlignment="1">
      <alignment/>
    </xf>
    <xf numFmtId="2" fontId="72" fillId="0" borderId="0" xfId="0" applyNumberFormat="1" applyFont="1" applyAlignment="1">
      <alignment/>
    </xf>
    <xf numFmtId="0" fontId="61" fillId="0" borderId="0" xfId="0" applyFont="1" applyAlignment="1">
      <alignment horizontal="right" wrapText="1"/>
    </xf>
    <xf numFmtId="2" fontId="68" fillId="0" borderId="0" xfId="0" applyNumberFormat="1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67" fillId="40" borderId="0" xfId="0" applyFont="1" applyFill="1" applyAlignment="1">
      <alignment/>
    </xf>
    <xf numFmtId="2" fontId="67" fillId="40" borderId="0" xfId="0" applyNumberFormat="1" applyFont="1" applyFill="1" applyAlignment="1">
      <alignment/>
    </xf>
    <xf numFmtId="0" fontId="67" fillId="0" borderId="0" xfId="0" applyNumberFormat="1" applyFont="1" applyAlignment="1">
      <alignment/>
    </xf>
    <xf numFmtId="0" fontId="67" fillId="0" borderId="0" xfId="0" applyFont="1" applyAlignment="1">
      <alignment/>
    </xf>
    <xf numFmtId="2" fontId="9" fillId="39" borderId="0" xfId="0" applyNumberFormat="1" applyFont="1" applyFill="1" applyAlignment="1">
      <alignment/>
    </xf>
    <xf numFmtId="0" fontId="64" fillId="0" borderId="0" xfId="0" applyFont="1" applyAlignment="1">
      <alignment wrapText="1"/>
    </xf>
    <xf numFmtId="2" fontId="64" fillId="0" borderId="0" xfId="0" applyNumberFormat="1" applyFont="1" applyAlignment="1">
      <alignment/>
    </xf>
    <xf numFmtId="44" fontId="64" fillId="0" borderId="0" xfId="44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2" fontId="74" fillId="0" borderId="0" xfId="0" applyNumberFormat="1" applyFont="1" applyAlignment="1">
      <alignment/>
    </xf>
    <xf numFmtId="0" fontId="63" fillId="0" borderId="0" xfId="0" applyFont="1" applyAlignment="1">
      <alignment horizontal="right"/>
    </xf>
    <xf numFmtId="0" fontId="63" fillId="0" borderId="0" xfId="0" applyFont="1" applyAlignment="1">
      <alignment wrapText="1"/>
    </xf>
    <xf numFmtId="164" fontId="12" fillId="0" borderId="0" xfId="0" applyNumberFormat="1" applyFont="1" applyAlignment="1">
      <alignment horizontal="right" vertical="top" wrapText="1"/>
    </xf>
    <xf numFmtId="0" fontId="6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34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view="pageLayout" workbookViewId="0" topLeftCell="A4">
      <selection activeCell="L24" sqref="L24"/>
    </sheetView>
  </sheetViews>
  <sheetFormatPr defaultColWidth="9.140625" defaultRowHeight="15"/>
  <cols>
    <col min="1" max="1" width="8.00390625" style="0" customWidth="1"/>
    <col min="2" max="2" width="8.28125" style="4" customWidth="1"/>
    <col min="3" max="3" width="3.8515625" style="0" customWidth="1"/>
    <col min="4" max="4" width="26.28125" style="0" customWidth="1"/>
    <col min="5" max="5" width="9.57421875" style="1" hidden="1" customWidth="1"/>
    <col min="6" max="6" width="3.140625" style="1" hidden="1" customWidth="1"/>
    <col min="7" max="8" width="10.28125" style="1" hidden="1" customWidth="1"/>
    <col min="9" max="9" width="2.00390625" style="84" hidden="1" customWidth="1"/>
    <col min="10" max="10" width="11.57421875" style="1" hidden="1" customWidth="1"/>
    <col min="11" max="11" width="11.57421875" style="1" customWidth="1"/>
    <col min="12" max="12" width="9.28125" style="0" customWidth="1"/>
    <col min="13" max="13" width="9.421875" style="0" customWidth="1"/>
    <col min="14" max="14" width="10.57421875" style="1" customWidth="1"/>
    <col min="15" max="15" width="8.28125" style="5" customWidth="1"/>
    <col min="16" max="16" width="13.140625" style="0" customWidth="1"/>
    <col min="17" max="17" width="7.421875" style="1" customWidth="1"/>
    <col min="18" max="18" width="9.7109375" style="0" bestFit="1" customWidth="1"/>
  </cols>
  <sheetData>
    <row r="1" spans="1:19" ht="14.25" customHeight="1">
      <c r="A1" s="165" t="s">
        <v>81</v>
      </c>
      <c r="B1" s="165"/>
      <c r="C1" s="165"/>
      <c r="D1" s="165"/>
      <c r="E1" s="165"/>
      <c r="F1" s="33"/>
      <c r="G1" s="23"/>
      <c r="H1" s="23"/>
      <c r="I1" s="83"/>
      <c r="J1" s="23"/>
      <c r="K1" s="23"/>
      <c r="L1" s="22"/>
      <c r="M1" s="22"/>
      <c r="N1" s="23"/>
      <c r="O1" s="31"/>
      <c r="P1" s="22"/>
      <c r="Q1" s="23"/>
      <c r="R1" s="22"/>
      <c r="S1" s="22"/>
    </row>
    <row r="2" spans="1:19" ht="8.25" customHeight="1" hidden="1">
      <c r="A2" s="22"/>
      <c r="B2" s="23"/>
      <c r="C2" s="22"/>
      <c r="D2" s="22"/>
      <c r="E2" s="23"/>
      <c r="F2" s="23"/>
      <c r="G2" s="23"/>
      <c r="H2" s="23"/>
      <c r="I2" s="83"/>
      <c r="J2" s="23"/>
      <c r="K2" s="23"/>
      <c r="L2" s="22"/>
      <c r="M2" s="22"/>
      <c r="N2" s="23"/>
      <c r="O2" s="31"/>
      <c r="P2" s="22"/>
      <c r="Q2" s="23"/>
      <c r="R2" s="22"/>
      <c r="S2" s="22"/>
    </row>
    <row r="3" spans="1:19" ht="11.25" customHeight="1">
      <c r="A3" s="165" t="s">
        <v>0</v>
      </c>
      <c r="B3" s="165"/>
      <c r="C3" s="28"/>
      <c r="D3" s="165" t="s">
        <v>1</v>
      </c>
      <c r="E3" s="165"/>
      <c r="F3" s="33"/>
      <c r="G3" s="29"/>
      <c r="H3" s="29"/>
      <c r="I3" s="83"/>
      <c r="J3" s="23"/>
      <c r="K3" s="23"/>
      <c r="L3" s="22"/>
      <c r="M3" s="22"/>
      <c r="N3" s="23"/>
      <c r="O3" s="31"/>
      <c r="P3" s="22"/>
      <c r="Q3" s="23"/>
      <c r="R3" s="22"/>
      <c r="S3" s="22"/>
    </row>
    <row r="4" spans="1:19" ht="11.25" customHeight="1">
      <c r="A4" s="33"/>
      <c r="B4" s="33"/>
      <c r="C4" s="28"/>
      <c r="D4" s="33"/>
      <c r="E4" s="73" t="s">
        <v>45</v>
      </c>
      <c r="F4" s="73"/>
      <c r="G4" s="73" t="s">
        <v>54</v>
      </c>
      <c r="H4" s="73" t="s">
        <v>55</v>
      </c>
      <c r="I4" s="83"/>
      <c r="J4" s="98" t="s">
        <v>58</v>
      </c>
      <c r="K4" s="73" t="s">
        <v>112</v>
      </c>
      <c r="L4" s="37" t="s">
        <v>113</v>
      </c>
      <c r="M4" s="22"/>
      <c r="N4" s="23"/>
      <c r="O4" s="31"/>
      <c r="P4" s="96" t="s">
        <v>30</v>
      </c>
      <c r="Q4" s="28" t="s">
        <v>31</v>
      </c>
      <c r="R4" s="28" t="s">
        <v>2</v>
      </c>
      <c r="S4" s="22"/>
    </row>
    <row r="5" spans="1:19" ht="15">
      <c r="A5" s="22" t="s">
        <v>2</v>
      </c>
      <c r="B5" s="23">
        <f>K31</f>
        <v>17395</v>
      </c>
      <c r="C5" s="22"/>
      <c r="D5" s="22" t="s">
        <v>3</v>
      </c>
      <c r="E5" s="23">
        <v>5850</v>
      </c>
      <c r="F5" s="22" t="s">
        <v>3</v>
      </c>
      <c r="G5" s="23">
        <v>5850</v>
      </c>
      <c r="H5" s="22" t="s">
        <v>3</v>
      </c>
      <c r="I5" s="23">
        <v>5850</v>
      </c>
      <c r="J5" s="22" t="s">
        <v>3</v>
      </c>
      <c r="K5" s="23">
        <v>5850</v>
      </c>
      <c r="L5" s="23">
        <v>6500</v>
      </c>
      <c r="O5" s="31"/>
      <c r="P5" s="96" t="s">
        <v>28</v>
      </c>
      <c r="Q5" s="34">
        <v>0.111</v>
      </c>
      <c r="R5" s="22">
        <v>13450</v>
      </c>
      <c r="S5" s="22"/>
    </row>
    <row r="6" spans="1:19" ht="15">
      <c r="A6" s="22"/>
      <c r="B6" s="23"/>
      <c r="C6" s="22"/>
      <c r="D6" s="22" t="s">
        <v>4</v>
      </c>
      <c r="E6" s="23">
        <v>550</v>
      </c>
      <c r="F6" s="22" t="s">
        <v>4</v>
      </c>
      <c r="G6" s="23">
        <v>550</v>
      </c>
      <c r="H6" s="22" t="s">
        <v>4</v>
      </c>
      <c r="I6" s="23">
        <v>550</v>
      </c>
      <c r="J6" s="22" t="s">
        <v>4</v>
      </c>
      <c r="K6" s="23">
        <v>550</v>
      </c>
      <c r="L6" s="23">
        <v>400</v>
      </c>
      <c r="O6" s="31"/>
      <c r="P6" s="96" t="s">
        <v>29</v>
      </c>
      <c r="Q6" s="35">
        <v>0.0766</v>
      </c>
      <c r="R6" s="22">
        <v>14480</v>
      </c>
      <c r="S6" s="22"/>
    </row>
    <row r="7" spans="1:19" ht="15">
      <c r="A7" s="22"/>
      <c r="B7" s="23"/>
      <c r="C7" s="22"/>
      <c r="D7" s="22" t="s">
        <v>5</v>
      </c>
      <c r="E7" s="23">
        <v>150</v>
      </c>
      <c r="F7" s="22" t="s">
        <v>5</v>
      </c>
      <c r="G7" s="23">
        <v>150</v>
      </c>
      <c r="H7" s="22" t="s">
        <v>5</v>
      </c>
      <c r="I7" s="23">
        <v>150</v>
      </c>
      <c r="J7" s="22" t="s">
        <v>5</v>
      </c>
      <c r="K7" s="23">
        <v>180</v>
      </c>
      <c r="L7" s="23">
        <v>100</v>
      </c>
      <c r="O7" s="31"/>
      <c r="P7" s="96" t="s">
        <v>43</v>
      </c>
      <c r="Q7" s="35">
        <v>0.0713</v>
      </c>
      <c r="R7" s="50">
        <v>15512</v>
      </c>
      <c r="S7" s="22"/>
    </row>
    <row r="8" spans="1:19" ht="15">
      <c r="A8" s="22"/>
      <c r="B8" s="23"/>
      <c r="C8" s="22"/>
      <c r="D8" s="22" t="s">
        <v>6</v>
      </c>
      <c r="E8" s="23">
        <v>300</v>
      </c>
      <c r="F8" s="22" t="s">
        <v>6</v>
      </c>
      <c r="G8" s="23">
        <v>300</v>
      </c>
      <c r="H8" s="22" t="s">
        <v>6</v>
      </c>
      <c r="I8" s="23">
        <v>300</v>
      </c>
      <c r="J8" s="22" t="s">
        <v>6</v>
      </c>
      <c r="K8" s="23">
        <v>300</v>
      </c>
      <c r="L8" s="23">
        <v>300</v>
      </c>
      <c r="O8" s="31"/>
      <c r="P8" s="96" t="s">
        <v>45</v>
      </c>
      <c r="Q8" s="35">
        <v>0.069</v>
      </c>
      <c r="R8" s="50">
        <v>16582</v>
      </c>
      <c r="S8" s="22"/>
    </row>
    <row r="9" spans="1:19" ht="15">
      <c r="A9" s="22"/>
      <c r="B9" s="23"/>
      <c r="C9" s="22"/>
      <c r="D9" s="22" t="s">
        <v>22</v>
      </c>
      <c r="E9" s="23">
        <v>800</v>
      </c>
      <c r="F9" s="22" t="s">
        <v>22</v>
      </c>
      <c r="G9" s="23">
        <v>800</v>
      </c>
      <c r="H9" s="22" t="s">
        <v>22</v>
      </c>
      <c r="I9" s="23">
        <v>800</v>
      </c>
      <c r="J9" s="22" t="s">
        <v>22</v>
      </c>
      <c r="K9" s="23">
        <v>800</v>
      </c>
      <c r="L9" s="23">
        <v>700</v>
      </c>
      <c r="O9" s="31"/>
      <c r="P9" s="73" t="s">
        <v>54</v>
      </c>
      <c r="Q9" s="35">
        <v>0.0491</v>
      </c>
      <c r="R9" s="50">
        <v>17397</v>
      </c>
      <c r="S9" s="22"/>
    </row>
    <row r="10" spans="1:19" ht="15">
      <c r="A10" s="22"/>
      <c r="B10" s="23"/>
      <c r="C10" s="22"/>
      <c r="D10" s="22" t="s">
        <v>7</v>
      </c>
      <c r="E10" s="23">
        <v>230</v>
      </c>
      <c r="F10" s="22" t="s">
        <v>7</v>
      </c>
      <c r="G10" s="23">
        <v>230</v>
      </c>
      <c r="H10" s="22" t="s">
        <v>7</v>
      </c>
      <c r="I10" s="23">
        <v>230</v>
      </c>
      <c r="J10" s="22" t="s">
        <v>7</v>
      </c>
      <c r="K10" s="23">
        <v>230</v>
      </c>
      <c r="L10" s="23">
        <v>240</v>
      </c>
      <c r="O10" s="31"/>
      <c r="P10" s="96" t="s">
        <v>55</v>
      </c>
      <c r="Q10" s="82">
        <v>0</v>
      </c>
      <c r="R10" s="50">
        <v>17396</v>
      </c>
      <c r="S10" s="50"/>
    </row>
    <row r="11" spans="1:19" ht="15">
      <c r="A11" s="22"/>
      <c r="B11" s="23"/>
      <c r="C11" s="22"/>
      <c r="D11" s="22" t="s">
        <v>44</v>
      </c>
      <c r="E11" s="23">
        <v>300</v>
      </c>
      <c r="F11" s="22" t="s">
        <v>44</v>
      </c>
      <c r="G11" s="23">
        <v>300</v>
      </c>
      <c r="H11" s="22" t="s">
        <v>44</v>
      </c>
      <c r="I11" s="23">
        <v>300</v>
      </c>
      <c r="J11" s="22" t="s">
        <v>44</v>
      </c>
      <c r="K11" s="23">
        <v>300</v>
      </c>
      <c r="L11" s="23">
        <v>300</v>
      </c>
      <c r="O11" s="31"/>
      <c r="P11" s="96" t="s">
        <v>58</v>
      </c>
      <c r="Q11" s="82">
        <v>0</v>
      </c>
      <c r="R11" s="50">
        <v>17395</v>
      </c>
      <c r="S11" s="22"/>
    </row>
    <row r="12" spans="1:19" ht="15">
      <c r="A12" s="22"/>
      <c r="B12" s="23"/>
      <c r="C12" s="22"/>
      <c r="D12" s="22" t="s">
        <v>32</v>
      </c>
      <c r="E12" s="23">
        <v>80</v>
      </c>
      <c r="F12" s="22" t="s">
        <v>32</v>
      </c>
      <c r="G12" s="23">
        <v>80</v>
      </c>
      <c r="H12" s="22" t="s">
        <v>32</v>
      </c>
      <c r="I12" s="23">
        <v>80</v>
      </c>
      <c r="J12" s="22" t="s">
        <v>32</v>
      </c>
      <c r="K12" s="23">
        <v>80</v>
      </c>
      <c r="L12" s="23">
        <v>80</v>
      </c>
      <c r="O12" s="31"/>
      <c r="P12" s="96" t="s">
        <v>84</v>
      </c>
      <c r="Q12" s="82">
        <v>0</v>
      </c>
      <c r="R12" s="124">
        <v>17395</v>
      </c>
      <c r="S12" s="23"/>
    </row>
    <row r="13" spans="1:19" ht="15">
      <c r="A13" s="22"/>
      <c r="B13" s="23"/>
      <c r="C13" s="22"/>
      <c r="D13" s="22" t="s">
        <v>8</v>
      </c>
      <c r="E13" s="23">
        <v>350</v>
      </c>
      <c r="F13" s="22" t="s">
        <v>8</v>
      </c>
      <c r="G13" s="23">
        <v>350</v>
      </c>
      <c r="H13" s="22" t="s">
        <v>8</v>
      </c>
      <c r="I13" s="23">
        <v>350</v>
      </c>
      <c r="J13" s="22" t="s">
        <v>8</v>
      </c>
      <c r="K13" s="23">
        <v>350</v>
      </c>
      <c r="L13" s="23">
        <v>360</v>
      </c>
      <c r="O13" s="31"/>
      <c r="P13" s="96" t="s">
        <v>82</v>
      </c>
      <c r="Q13" s="82">
        <v>0</v>
      </c>
      <c r="R13" s="124">
        <v>17395</v>
      </c>
      <c r="S13" s="22"/>
    </row>
    <row r="14" spans="1:19" ht="15">
      <c r="A14" s="22"/>
      <c r="B14" s="23"/>
      <c r="C14" s="22"/>
      <c r="D14" s="23" t="s">
        <v>9</v>
      </c>
      <c r="E14" s="23">
        <v>4265</v>
      </c>
      <c r="F14" s="23" t="s">
        <v>9</v>
      </c>
      <c r="G14" s="23">
        <v>4265</v>
      </c>
      <c r="H14" s="23" t="s">
        <v>9</v>
      </c>
      <c r="I14" s="23">
        <v>4265</v>
      </c>
      <c r="J14" s="23" t="s">
        <v>9</v>
      </c>
      <c r="K14" s="23">
        <v>4265</v>
      </c>
      <c r="L14" s="23">
        <v>4305</v>
      </c>
      <c r="P14" s="96" t="s">
        <v>85</v>
      </c>
      <c r="Q14" s="82">
        <v>0</v>
      </c>
      <c r="R14" s="50">
        <v>17395</v>
      </c>
      <c r="S14" s="22"/>
    </row>
    <row r="15" spans="1:19" ht="15">
      <c r="A15" s="22"/>
      <c r="B15" s="23"/>
      <c r="C15" s="22"/>
      <c r="D15" s="23" t="s">
        <v>15</v>
      </c>
      <c r="E15" s="128">
        <v>1200</v>
      </c>
      <c r="F15" s="23" t="s">
        <v>15</v>
      </c>
      <c r="G15" s="128">
        <v>1200</v>
      </c>
      <c r="H15" s="23" t="s">
        <v>15</v>
      </c>
      <c r="I15" s="128">
        <v>1200</v>
      </c>
      <c r="J15" s="23" t="s">
        <v>15</v>
      </c>
      <c r="K15" s="128">
        <v>1200</v>
      </c>
      <c r="L15" s="128">
        <v>1000</v>
      </c>
      <c r="P15" s="96" t="s">
        <v>112</v>
      </c>
      <c r="Q15" s="82">
        <v>0</v>
      </c>
      <c r="R15" s="50">
        <v>17395</v>
      </c>
      <c r="S15" s="22"/>
    </row>
    <row r="16" spans="1:19" ht="15">
      <c r="A16" s="22"/>
      <c r="B16" s="23"/>
      <c r="C16" s="22"/>
      <c r="D16" s="22" t="s">
        <v>33</v>
      </c>
      <c r="E16" s="23">
        <v>50</v>
      </c>
      <c r="F16" s="22" t="s">
        <v>33</v>
      </c>
      <c r="G16" s="23">
        <v>50</v>
      </c>
      <c r="H16" s="22" t="s">
        <v>33</v>
      </c>
      <c r="I16" s="23">
        <v>50</v>
      </c>
      <c r="J16" s="22" t="s">
        <v>33</v>
      </c>
      <c r="K16" s="23">
        <v>50</v>
      </c>
      <c r="L16" s="23">
        <v>50</v>
      </c>
      <c r="M16" s="22"/>
      <c r="N16" s="23"/>
      <c r="O16" s="31"/>
      <c r="P16" s="37" t="s">
        <v>113</v>
      </c>
      <c r="Q16" s="82">
        <v>0</v>
      </c>
      <c r="R16" s="22">
        <v>17395</v>
      </c>
      <c r="S16" s="22"/>
    </row>
    <row r="17" spans="1:19" ht="15">
      <c r="A17" s="22"/>
      <c r="B17" s="23"/>
      <c r="C17" s="22"/>
      <c r="D17" s="22" t="s">
        <v>10</v>
      </c>
      <c r="E17" s="23">
        <v>20</v>
      </c>
      <c r="F17" s="22" t="s">
        <v>10</v>
      </c>
      <c r="G17" s="23">
        <v>20</v>
      </c>
      <c r="H17" s="22" t="s">
        <v>10</v>
      </c>
      <c r="I17" s="23">
        <v>20</v>
      </c>
      <c r="J17" s="22" t="s">
        <v>10</v>
      </c>
      <c r="K17" s="23">
        <v>20</v>
      </c>
      <c r="L17" s="23">
        <v>20</v>
      </c>
      <c r="M17" s="23"/>
      <c r="N17" s="23"/>
      <c r="O17" s="31"/>
      <c r="P17" s="22"/>
      <c r="Q17" s="23"/>
      <c r="R17" s="22"/>
      <c r="S17" s="22"/>
    </row>
    <row r="18" spans="1:19" ht="15">
      <c r="A18" s="22"/>
      <c r="B18" s="23"/>
      <c r="C18" s="22"/>
      <c r="D18" s="22" t="s">
        <v>11</v>
      </c>
      <c r="E18" s="23">
        <v>200</v>
      </c>
      <c r="F18" s="22" t="s">
        <v>11</v>
      </c>
      <c r="G18" s="23">
        <v>200</v>
      </c>
      <c r="H18" s="22" t="s">
        <v>11</v>
      </c>
      <c r="I18" s="23">
        <v>200</v>
      </c>
      <c r="J18" s="22" t="s">
        <v>11</v>
      </c>
      <c r="K18" s="23">
        <v>200</v>
      </c>
      <c r="L18" s="23">
        <v>200</v>
      </c>
      <c r="M18" s="22"/>
      <c r="N18" s="23"/>
      <c r="O18" s="31"/>
      <c r="P18" s="50"/>
      <c r="Q18" s="23"/>
      <c r="R18" s="22"/>
      <c r="S18" s="22"/>
    </row>
    <row r="19" spans="1:19" ht="15">
      <c r="A19" s="22"/>
      <c r="B19" s="23"/>
      <c r="C19" s="22"/>
      <c r="D19" s="22" t="s">
        <v>12</v>
      </c>
      <c r="E19" s="23">
        <v>200</v>
      </c>
      <c r="F19" s="22" t="s">
        <v>12</v>
      </c>
      <c r="G19" s="23">
        <v>200</v>
      </c>
      <c r="H19" s="22" t="s">
        <v>12</v>
      </c>
      <c r="I19" s="23">
        <v>200</v>
      </c>
      <c r="J19" s="22" t="s">
        <v>12</v>
      </c>
      <c r="K19" s="23">
        <v>200</v>
      </c>
      <c r="L19" s="23">
        <v>200</v>
      </c>
      <c r="M19" s="23"/>
      <c r="N19" s="22"/>
      <c r="O19" s="23"/>
      <c r="P19" s="22"/>
      <c r="Q19" s="23"/>
      <c r="R19" s="22"/>
      <c r="S19" s="22"/>
    </row>
    <row r="20" spans="1:19" ht="15">
      <c r="A20" s="22"/>
      <c r="B20" s="23"/>
      <c r="C20" s="22"/>
      <c r="D20" s="22" t="s">
        <v>34</v>
      </c>
      <c r="E20" s="1">
        <v>80</v>
      </c>
      <c r="F20" s="22" t="s">
        <v>34</v>
      </c>
      <c r="G20" s="1">
        <v>80</v>
      </c>
      <c r="H20" s="22" t="s">
        <v>34</v>
      </c>
      <c r="I20" s="1">
        <v>80</v>
      </c>
      <c r="J20" s="22" t="s">
        <v>34</v>
      </c>
      <c r="K20" s="1">
        <v>80</v>
      </c>
      <c r="L20" s="23">
        <v>100</v>
      </c>
      <c r="M20" s="23"/>
      <c r="N20" s="22"/>
      <c r="O20" s="23"/>
      <c r="P20" s="22"/>
      <c r="Q20" s="23"/>
      <c r="R20" s="22"/>
      <c r="S20" s="22"/>
    </row>
    <row r="21" spans="1:19" ht="15">
      <c r="A21" s="22"/>
      <c r="B21" s="23"/>
      <c r="C21" s="22"/>
      <c r="D21" s="22" t="s">
        <v>35</v>
      </c>
      <c r="E21" s="23">
        <v>120</v>
      </c>
      <c r="F21" s="22" t="s">
        <v>35</v>
      </c>
      <c r="G21" s="23">
        <v>120</v>
      </c>
      <c r="H21" s="22" t="s">
        <v>35</v>
      </c>
      <c r="I21" s="23">
        <v>120</v>
      </c>
      <c r="J21" s="22" t="s">
        <v>35</v>
      </c>
      <c r="K21" s="23">
        <v>120</v>
      </c>
      <c r="L21" s="23">
        <v>120</v>
      </c>
      <c r="Q21" s="23"/>
      <c r="R21" s="50"/>
      <c r="S21" s="22"/>
    </row>
    <row r="22" spans="1:19" ht="15">
      <c r="A22" s="22"/>
      <c r="B22" s="23"/>
      <c r="C22" s="22"/>
      <c r="D22" s="22" t="s">
        <v>36</v>
      </c>
      <c r="E22" s="23">
        <v>120</v>
      </c>
      <c r="F22" s="22" t="s">
        <v>36</v>
      </c>
      <c r="G22" s="23">
        <v>120</v>
      </c>
      <c r="H22" s="22" t="s">
        <v>36</v>
      </c>
      <c r="I22" s="23">
        <v>120</v>
      </c>
      <c r="J22" s="22" t="s">
        <v>36</v>
      </c>
      <c r="K22" s="23">
        <v>120</v>
      </c>
      <c r="L22" s="23">
        <v>120</v>
      </c>
      <c r="M22" s="22"/>
      <c r="N22" s="23"/>
      <c r="O22" s="97"/>
      <c r="P22" s="22"/>
      <c r="Q22" s="23"/>
      <c r="R22" s="22"/>
      <c r="S22" s="22"/>
    </row>
    <row r="23" spans="1:19" ht="15">
      <c r="A23" s="22"/>
      <c r="B23" s="23"/>
      <c r="C23" s="22"/>
      <c r="D23" s="22" t="s">
        <v>16</v>
      </c>
      <c r="E23" s="23">
        <v>100</v>
      </c>
      <c r="F23" s="22" t="s">
        <v>16</v>
      </c>
      <c r="G23" s="23">
        <v>100</v>
      </c>
      <c r="H23" s="22" t="s">
        <v>16</v>
      </c>
      <c r="I23" s="23">
        <v>100</v>
      </c>
      <c r="J23" s="22" t="s">
        <v>16</v>
      </c>
      <c r="K23" s="23">
        <v>100</v>
      </c>
      <c r="L23" s="23">
        <v>0</v>
      </c>
      <c r="M23" s="22"/>
      <c r="N23" s="23"/>
      <c r="O23" s="31"/>
      <c r="P23" s="22"/>
      <c r="Q23" s="23"/>
      <c r="R23" s="22"/>
      <c r="S23" s="23"/>
    </row>
    <row r="24" spans="1:19" ht="15">
      <c r="A24" s="22"/>
      <c r="B24" s="23"/>
      <c r="C24" s="22"/>
      <c r="D24" s="22" t="s">
        <v>37</v>
      </c>
      <c r="E24" s="23">
        <v>200</v>
      </c>
      <c r="F24" s="22" t="s">
        <v>37</v>
      </c>
      <c r="G24" s="23">
        <v>200</v>
      </c>
      <c r="H24" s="22" t="s">
        <v>37</v>
      </c>
      <c r="I24" s="23">
        <v>200</v>
      </c>
      <c r="J24" s="22" t="s">
        <v>37</v>
      </c>
      <c r="K24" s="23">
        <v>200</v>
      </c>
      <c r="L24" s="23">
        <v>200</v>
      </c>
      <c r="M24" s="28"/>
      <c r="O24" s="36"/>
      <c r="P24" s="28"/>
      <c r="Q24" s="23"/>
      <c r="R24" s="22"/>
      <c r="S24" s="22"/>
    </row>
    <row r="25" spans="1:19" ht="15">
      <c r="A25" s="22"/>
      <c r="B25" s="23"/>
      <c r="C25" s="22"/>
      <c r="D25" s="22" t="s">
        <v>13</v>
      </c>
      <c r="E25" s="23">
        <v>600</v>
      </c>
      <c r="F25" s="22" t="s">
        <v>13</v>
      </c>
      <c r="G25" s="23">
        <v>600</v>
      </c>
      <c r="H25" s="22" t="s">
        <v>13</v>
      </c>
      <c r="I25" s="23">
        <v>600</v>
      </c>
      <c r="J25" s="22" t="s">
        <v>13</v>
      </c>
      <c r="K25" s="23">
        <v>600</v>
      </c>
      <c r="L25" s="23">
        <v>500</v>
      </c>
      <c r="M25" s="28"/>
      <c r="O25" s="36"/>
      <c r="P25" s="28"/>
      <c r="Q25" s="23"/>
      <c r="R25" s="22"/>
      <c r="S25" s="22"/>
    </row>
    <row r="26" spans="1:19" s="2" customFormat="1" ht="15">
      <c r="A26" s="28"/>
      <c r="B26" s="29"/>
      <c r="C26" s="28"/>
      <c r="D26" s="22" t="s">
        <v>14</v>
      </c>
      <c r="E26" s="29">
        <v>500</v>
      </c>
      <c r="F26" s="22" t="s">
        <v>14</v>
      </c>
      <c r="G26" s="29">
        <v>500</v>
      </c>
      <c r="H26" s="22" t="s">
        <v>14</v>
      </c>
      <c r="I26" s="29">
        <v>500</v>
      </c>
      <c r="J26" s="22" t="s">
        <v>14</v>
      </c>
      <c r="K26" s="23">
        <v>500</v>
      </c>
      <c r="L26" s="23">
        <v>500</v>
      </c>
      <c r="M26" s="28"/>
      <c r="O26" s="36"/>
      <c r="P26" s="28"/>
      <c r="Q26" s="29"/>
      <c r="R26" s="28"/>
      <c r="S26" s="28"/>
    </row>
    <row r="27" spans="1:19" s="2" customFormat="1" ht="15">
      <c r="A27" s="28"/>
      <c r="B27" s="29"/>
      <c r="C27" s="28"/>
      <c r="D27" s="22" t="s">
        <v>46</v>
      </c>
      <c r="E27" s="154">
        <v>500</v>
      </c>
      <c r="F27" s="22" t="s">
        <v>46</v>
      </c>
      <c r="G27" s="154">
        <v>500</v>
      </c>
      <c r="H27" s="22" t="s">
        <v>46</v>
      </c>
      <c r="I27" s="154">
        <v>500</v>
      </c>
      <c r="J27" s="22" t="s">
        <v>46</v>
      </c>
      <c r="K27" s="128">
        <v>500</v>
      </c>
      <c r="L27" s="128">
        <v>500</v>
      </c>
      <c r="M27" s="22"/>
      <c r="N27" s="23"/>
      <c r="O27" s="31"/>
      <c r="P27" s="22"/>
      <c r="Q27" s="29"/>
      <c r="R27" s="28"/>
      <c r="S27" s="28"/>
    </row>
    <row r="28" spans="1:19" s="2" customFormat="1" ht="15">
      <c r="A28" s="28"/>
      <c r="B28" s="29"/>
      <c r="C28" s="28"/>
      <c r="D28" s="23" t="s">
        <v>48</v>
      </c>
      <c r="E28" s="29">
        <v>300</v>
      </c>
      <c r="F28" s="23" t="s">
        <v>48</v>
      </c>
      <c r="G28" s="29">
        <v>300</v>
      </c>
      <c r="H28" s="23" t="s">
        <v>48</v>
      </c>
      <c r="I28" s="29">
        <v>300</v>
      </c>
      <c r="J28" s="23" t="s">
        <v>48</v>
      </c>
      <c r="K28" s="23">
        <v>300</v>
      </c>
      <c r="L28" s="23">
        <v>300</v>
      </c>
      <c r="M28" s="22"/>
      <c r="N28" s="23"/>
      <c r="O28" s="31"/>
      <c r="P28" s="22"/>
      <c r="Q28" s="29"/>
      <c r="R28" s="28"/>
      <c r="S28" s="28"/>
    </row>
    <row r="29" spans="1:19" s="2" customFormat="1" ht="15">
      <c r="A29" s="28"/>
      <c r="B29" s="29"/>
      <c r="C29" s="28"/>
      <c r="D29" s="23" t="s">
        <v>57</v>
      </c>
      <c r="E29" s="29">
        <v>300</v>
      </c>
      <c r="F29" s="23" t="s">
        <v>57</v>
      </c>
      <c r="G29" s="29">
        <v>300</v>
      </c>
      <c r="H29" s="23" t="s">
        <v>57</v>
      </c>
      <c r="I29" s="29">
        <v>300</v>
      </c>
      <c r="J29" s="23" t="s">
        <v>57</v>
      </c>
      <c r="K29" s="23">
        <v>300</v>
      </c>
      <c r="L29" s="23">
        <v>300</v>
      </c>
      <c r="M29" s="22"/>
      <c r="N29" s="23"/>
      <c r="O29" s="31"/>
      <c r="P29" s="22"/>
      <c r="Q29" s="29"/>
      <c r="R29" s="28"/>
      <c r="S29" s="28"/>
    </row>
    <row r="30" spans="1:19" s="2" customFormat="1" ht="15">
      <c r="A30" s="28"/>
      <c r="B30" s="29"/>
      <c r="C30" s="28"/>
      <c r="D30" s="23" t="s">
        <v>59</v>
      </c>
      <c r="E30" s="29">
        <v>0</v>
      </c>
      <c r="F30" s="23" t="s">
        <v>59</v>
      </c>
      <c r="G30" s="29">
        <v>0</v>
      </c>
      <c r="H30" s="23" t="s">
        <v>59</v>
      </c>
      <c r="I30" s="29">
        <v>0</v>
      </c>
      <c r="J30" s="23" t="s">
        <v>59</v>
      </c>
      <c r="K30" s="23">
        <v>0</v>
      </c>
      <c r="L30" s="23">
        <v>0</v>
      </c>
      <c r="M30" s="22"/>
      <c r="N30" s="23"/>
      <c r="O30" s="31"/>
      <c r="P30" s="22"/>
      <c r="Q30" s="29"/>
      <c r="R30" s="28"/>
      <c r="S30" s="28"/>
    </row>
    <row r="31" spans="1:19" s="2" customFormat="1" ht="15.75">
      <c r="A31" s="125" t="s">
        <v>17</v>
      </c>
      <c r="B31" s="126">
        <v>17395</v>
      </c>
      <c r="C31" s="127"/>
      <c r="D31" s="103" t="s">
        <v>83</v>
      </c>
      <c r="E31" s="118">
        <f>SUM(E5:E30)</f>
        <v>17365</v>
      </c>
      <c r="F31" s="103" t="s">
        <v>83</v>
      </c>
      <c r="G31" s="118">
        <f>SUM(G5:G30)</f>
        <v>17365</v>
      </c>
      <c r="H31" s="103" t="s">
        <v>83</v>
      </c>
      <c r="I31" s="118">
        <f>SUM(I5:I30)</f>
        <v>17365</v>
      </c>
      <c r="J31" s="103" t="s">
        <v>83</v>
      </c>
      <c r="K31" s="118">
        <f>SUM(K5:K30)</f>
        <v>17395</v>
      </c>
      <c r="L31" s="126">
        <f>SUM(L5:L30)</f>
        <v>17395</v>
      </c>
      <c r="N31" s="3"/>
      <c r="Q31" s="29"/>
      <c r="R31" s="28"/>
      <c r="S31" s="28"/>
    </row>
    <row r="32" spans="1:17" ht="12.75" customHeight="1">
      <c r="A32" s="46" t="s">
        <v>41</v>
      </c>
      <c r="B32" s="29"/>
      <c r="C32" s="22"/>
      <c r="D32" s="22"/>
      <c r="E32" s="45">
        <f>SUM(E31:E31)</f>
        <v>17365</v>
      </c>
      <c r="F32" s="23"/>
      <c r="G32" s="45">
        <f>G31</f>
        <v>17365</v>
      </c>
      <c r="H32" s="45" t="str">
        <f>H31</f>
        <v>totals</v>
      </c>
      <c r="I32" s="45"/>
      <c r="J32" s="45" t="str">
        <f>J31</f>
        <v>totals</v>
      </c>
      <c r="K32" s="45"/>
      <c r="L32" s="37" t="s">
        <v>21</v>
      </c>
      <c r="M32" s="37" t="s">
        <v>115</v>
      </c>
      <c r="Q32" s="23"/>
    </row>
    <row r="33" spans="1:19" ht="9" customHeight="1" hidden="1">
      <c r="A33" s="12" t="s">
        <v>18</v>
      </c>
      <c r="B33" s="13">
        <f>E32</f>
        <v>17365</v>
      </c>
      <c r="C33" s="14" t="s">
        <v>20</v>
      </c>
      <c r="D33" s="12" t="s">
        <v>23</v>
      </c>
      <c r="E33" s="15">
        <v>500</v>
      </c>
      <c r="F33" s="14" t="s">
        <v>20</v>
      </c>
      <c r="G33" s="47" t="s">
        <v>24</v>
      </c>
      <c r="H33" s="47"/>
      <c r="I33" s="85">
        <v>500</v>
      </c>
      <c r="J33" s="16"/>
      <c r="K33" s="16"/>
      <c r="L33" s="14" t="s">
        <v>20</v>
      </c>
      <c r="O33" s="32" t="s">
        <v>25</v>
      </c>
      <c r="P33" s="16">
        <v>500</v>
      </c>
      <c r="Q33" s="30">
        <v>700</v>
      </c>
      <c r="R33" s="13">
        <f>B31+E33+I33+P33+Q33</f>
        <v>19595</v>
      </c>
      <c r="S33" s="17">
        <f>(R33-15512)/15512*100%</f>
        <v>0.2632155750386797</v>
      </c>
    </row>
    <row r="34" spans="1:19" ht="45.75" customHeight="1" hidden="1">
      <c r="A34" s="167" t="s">
        <v>39</v>
      </c>
      <c r="B34" s="167"/>
      <c r="C34" s="167"/>
      <c r="D34" s="43">
        <v>0.196</v>
      </c>
      <c r="E34" s="42">
        <v>0.814</v>
      </c>
      <c r="F34" s="42"/>
      <c r="G34" s="48">
        <v>0.22</v>
      </c>
      <c r="H34" s="48"/>
      <c r="I34" s="86">
        <v>0.763</v>
      </c>
      <c r="J34" s="3"/>
      <c r="K34" s="3"/>
      <c r="L34" s="42"/>
      <c r="O34" s="44">
        <v>0.415</v>
      </c>
      <c r="P34" s="42">
        <v>0.475</v>
      </c>
      <c r="Q34" s="42">
        <v>0.424</v>
      </c>
      <c r="R34" s="163" t="s">
        <v>40</v>
      </c>
      <c r="S34" s="163"/>
    </row>
    <row r="35" spans="1:19" ht="0.75" customHeight="1" hidden="1">
      <c r="A35" s="12" t="s">
        <v>19</v>
      </c>
      <c r="B35" s="13">
        <f>G32</f>
        <v>17365</v>
      </c>
      <c r="C35" s="12"/>
      <c r="D35" s="68" t="s">
        <v>50</v>
      </c>
      <c r="E35" s="66">
        <v>500</v>
      </c>
      <c r="F35" s="67"/>
      <c r="G35" s="67" t="s">
        <v>47</v>
      </c>
      <c r="H35" s="67"/>
      <c r="I35" s="87">
        <v>500</v>
      </c>
      <c r="J35" s="66"/>
      <c r="K35" s="66"/>
      <c r="L35" s="12"/>
      <c r="M35" s="12"/>
      <c r="N35" s="12"/>
      <c r="O35" s="12"/>
      <c r="P35" s="12"/>
      <c r="Q35" s="12"/>
      <c r="R35" s="13">
        <f>B35+E35+I35</f>
        <v>18365</v>
      </c>
      <c r="S35" s="70">
        <f>(R35-16582)/16582*100%</f>
        <v>0.10752623326498613</v>
      </c>
    </row>
    <row r="36" spans="1:19" ht="2.25" customHeight="1" hidden="1">
      <c r="A36" s="19" t="s">
        <v>49</v>
      </c>
      <c r="B36" s="20">
        <f>G32</f>
        <v>17365</v>
      </c>
      <c r="C36" s="21"/>
      <c r="D36" s="69" t="s">
        <v>53</v>
      </c>
      <c r="E36" s="39">
        <v>500</v>
      </c>
      <c r="F36" s="62"/>
      <c r="G36" s="69" t="s">
        <v>51</v>
      </c>
      <c r="H36" s="69"/>
      <c r="I36" s="88">
        <v>300</v>
      </c>
      <c r="J36" s="39"/>
      <c r="K36" s="39"/>
      <c r="L36" s="63"/>
      <c r="M36" s="64"/>
      <c r="N36" s="39"/>
      <c r="O36" s="65"/>
      <c r="P36" s="65"/>
      <c r="Q36" s="39"/>
      <c r="R36" s="20">
        <f>B36+E36+I36</f>
        <v>18165</v>
      </c>
      <c r="S36" s="71">
        <f>(R36-16582)/16582*100%</f>
        <v>0.09546496200699554</v>
      </c>
    </row>
    <row r="37" spans="1:19" ht="30.75" customHeight="1" hidden="1">
      <c r="A37" s="7" t="s">
        <v>52</v>
      </c>
      <c r="B37" s="8">
        <f>G32</f>
        <v>17365</v>
      </c>
      <c r="C37" s="9"/>
      <c r="D37" s="61" t="s">
        <v>53</v>
      </c>
      <c r="E37" s="11">
        <v>500</v>
      </c>
      <c r="F37" s="40"/>
      <c r="G37" s="49"/>
      <c r="H37" s="49"/>
      <c r="I37" s="89"/>
      <c r="J37" s="11"/>
      <c r="K37" s="11"/>
      <c r="L37" s="9"/>
      <c r="M37" s="166"/>
      <c r="N37" s="166"/>
      <c r="O37" s="10"/>
      <c r="P37" s="11"/>
      <c r="Q37" s="11"/>
      <c r="R37" s="8">
        <f>B37+E37</f>
        <v>17865</v>
      </c>
      <c r="S37" s="72">
        <f>(R37-16582)/16582*100%</f>
        <v>0.07737305512000965</v>
      </c>
    </row>
    <row r="38" spans="1:19" ht="1.5" customHeight="1" hidden="1">
      <c r="A38" s="23"/>
      <c r="B38" s="23"/>
      <c r="C38" s="23"/>
      <c r="D38" s="23"/>
      <c r="E38" s="23"/>
      <c r="F38" s="23"/>
      <c r="G38" s="23"/>
      <c r="H38" s="23"/>
      <c r="I38" s="8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15.75" customHeight="1" hidden="1">
      <c r="A39" s="24" t="s">
        <v>56</v>
      </c>
      <c r="B39" s="25"/>
      <c r="C39" s="26"/>
      <c r="D39" s="24"/>
      <c r="E39" s="27"/>
      <c r="F39" s="27"/>
      <c r="G39" s="27"/>
      <c r="H39" s="27"/>
      <c r="I39" s="90"/>
      <c r="J39" s="27"/>
      <c r="K39" s="27"/>
      <c r="L39" s="22"/>
      <c r="M39" s="23"/>
      <c r="N39" s="29"/>
      <c r="O39" s="23"/>
      <c r="P39" s="23"/>
      <c r="Q39" s="23"/>
      <c r="R39" s="23"/>
      <c r="S39" s="23"/>
    </row>
    <row r="40" spans="1:17" ht="18" customHeight="1" hidden="1">
      <c r="A40" s="41" t="s">
        <v>17</v>
      </c>
      <c r="B40" s="6"/>
      <c r="D40" s="18" t="s">
        <v>18</v>
      </c>
      <c r="F40" s="74"/>
      <c r="G40" s="75" t="s">
        <v>19</v>
      </c>
      <c r="H40" s="75"/>
      <c r="I40" s="91"/>
      <c r="J40" s="75"/>
      <c r="K40" s="75"/>
      <c r="L40" s="76"/>
      <c r="M40" s="75" t="s">
        <v>26</v>
      </c>
      <c r="N40" s="77"/>
      <c r="O40" s="76"/>
      <c r="P40" s="75" t="s">
        <v>27</v>
      </c>
      <c r="Q40" s="77"/>
    </row>
    <row r="41" spans="1:17" ht="45.75" customHeight="1" hidden="1">
      <c r="A41" s="38" t="s">
        <v>38</v>
      </c>
      <c r="B41" s="23"/>
      <c r="C41" s="22"/>
      <c r="D41" s="23"/>
      <c r="F41" s="78"/>
      <c r="G41" s="79"/>
      <c r="H41" s="79"/>
      <c r="I41" s="92">
        <f>R35-R8</f>
        <v>1783</v>
      </c>
      <c r="J41" s="79"/>
      <c r="K41" s="79"/>
      <c r="L41" s="80"/>
      <c r="M41" s="80"/>
      <c r="N41" s="79">
        <f>R36-R8</f>
        <v>1583</v>
      </c>
      <c r="O41" s="80"/>
      <c r="P41" s="80"/>
      <c r="Q41" s="79">
        <f>R37-R8</f>
        <v>1283</v>
      </c>
    </row>
    <row r="42" spans="1:17" ht="79.5" customHeight="1" hidden="1">
      <c r="A42" s="51" t="s">
        <v>42</v>
      </c>
      <c r="B42" s="4">
        <f>B41/500*1.3</f>
        <v>0</v>
      </c>
      <c r="C42" s="4"/>
      <c r="D42" s="4">
        <f>D41/500*1.3</f>
        <v>0</v>
      </c>
      <c r="E42" s="4"/>
      <c r="F42" s="81"/>
      <c r="G42" s="77"/>
      <c r="H42" s="77"/>
      <c r="I42" s="93">
        <f>I41/500*1.3</f>
        <v>4.6358</v>
      </c>
      <c r="J42" s="77"/>
      <c r="K42" s="77"/>
      <c r="L42" s="77"/>
      <c r="M42" s="77"/>
      <c r="N42" s="77">
        <f>N41/500*1.3</f>
        <v>4.1158</v>
      </c>
      <c r="O42" s="77"/>
      <c r="P42" s="77"/>
      <c r="Q42" s="77">
        <f>Q41/500*1.3</f>
        <v>3.3358</v>
      </c>
    </row>
    <row r="43" spans="1:17" ht="18" customHeight="1">
      <c r="A43" s="150" t="s">
        <v>114</v>
      </c>
      <c r="B43" s="151"/>
      <c r="C43" s="150"/>
      <c r="D43" s="150"/>
      <c r="E43" s="133"/>
      <c r="F43" s="133"/>
      <c r="G43" s="133"/>
      <c r="H43" s="133"/>
      <c r="I43" s="152"/>
      <c r="J43" s="133"/>
      <c r="K43" s="133"/>
      <c r="L43" s="116"/>
      <c r="M43" s="153"/>
      <c r="N43" s="23"/>
      <c r="O43" s="31"/>
      <c r="P43" s="22"/>
      <c r="Q43" s="23"/>
    </row>
    <row r="44" spans="1:17" ht="15">
      <c r="A44" s="164" t="s">
        <v>116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23"/>
      <c r="O44" s="31"/>
      <c r="P44" s="22"/>
      <c r="Q44" s="23"/>
    </row>
    <row r="45" spans="1:17" ht="15">
      <c r="A45" s="22"/>
      <c r="B45" s="23"/>
      <c r="C45" s="22"/>
      <c r="D45" s="52"/>
      <c r="E45" s="52"/>
      <c r="F45" s="53"/>
      <c r="G45" s="54"/>
      <c r="H45" s="54"/>
      <c r="I45" s="94"/>
      <c r="J45" s="54"/>
      <c r="K45" s="54"/>
      <c r="L45" s="55"/>
      <c r="M45" s="52"/>
      <c r="N45" s="23"/>
      <c r="O45" s="31"/>
      <c r="P45" s="22"/>
      <c r="Q45" s="23"/>
    </row>
    <row r="46" spans="1:17" ht="15">
      <c r="A46" s="22"/>
      <c r="B46" s="23"/>
      <c r="C46" s="22"/>
      <c r="D46" s="56"/>
      <c r="E46" s="56"/>
      <c r="F46" s="57"/>
      <c r="G46" s="58"/>
      <c r="H46" s="58"/>
      <c r="I46" s="95"/>
      <c r="J46" s="58"/>
      <c r="K46" s="58"/>
      <c r="L46" s="59"/>
      <c r="M46" s="56"/>
      <c r="N46" s="23"/>
      <c r="O46" s="22"/>
      <c r="P46" s="22"/>
      <c r="Q46" s="23"/>
    </row>
    <row r="47" spans="1:17" ht="15">
      <c r="A47" s="22"/>
      <c r="B47" s="23"/>
      <c r="C47" s="22"/>
      <c r="D47" s="60"/>
      <c r="E47" s="60"/>
      <c r="F47" s="57"/>
      <c r="G47" s="60"/>
      <c r="H47" s="60"/>
      <c r="I47" s="95"/>
      <c r="J47" s="58"/>
      <c r="K47" s="58"/>
      <c r="L47" s="59"/>
      <c r="M47" s="60"/>
      <c r="N47" s="23"/>
      <c r="O47" s="22"/>
      <c r="P47" s="22"/>
      <c r="Q47" s="23"/>
    </row>
    <row r="48" spans="1:17" ht="16.5" customHeight="1">
      <c r="A48" s="22"/>
      <c r="B48" s="23"/>
      <c r="C48" s="22"/>
      <c r="D48" s="22"/>
      <c r="E48" s="23"/>
      <c r="F48" s="23"/>
      <c r="G48" s="23"/>
      <c r="H48" s="23"/>
      <c r="I48" s="83"/>
      <c r="J48" s="23"/>
      <c r="K48" s="23"/>
      <c r="L48" s="23"/>
      <c r="M48" s="22"/>
      <c r="N48" s="23"/>
      <c r="O48" s="22"/>
      <c r="P48" s="22"/>
      <c r="Q48" s="23"/>
    </row>
  </sheetData>
  <sheetProtection/>
  <mergeCells count="7">
    <mergeCell ref="R34:S34"/>
    <mergeCell ref="A44:M44"/>
    <mergeCell ref="A1:E1"/>
    <mergeCell ref="A3:B3"/>
    <mergeCell ref="D3:E3"/>
    <mergeCell ref="M37:N37"/>
    <mergeCell ref="A34:C34"/>
  </mergeCells>
  <printOptions gridLines="1"/>
  <pageMargins left="0.5118110236220472" right="0.5118110236220472" top="0.5511811023622047" bottom="0.5511811023622047" header="0.31496062992125984" footer="0.31496062992125984"/>
  <pageSetup horizontalDpi="300" verticalDpi="300" orientation="landscape" paperSize="9" r:id="rId1"/>
  <headerFooter>
    <oddHeader>&amp;L&amp;N&amp;C&amp;"-,Bold"L &amp; NICPC- Draft Budget
 Proposal Options 2019/20
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B63"/>
  <sheetViews>
    <sheetView tabSelected="1" view="pageLayout" workbookViewId="0" topLeftCell="A18">
      <selection activeCell="I23" sqref="I23"/>
    </sheetView>
  </sheetViews>
  <sheetFormatPr defaultColWidth="9.140625" defaultRowHeight="15"/>
  <cols>
    <col min="1" max="1" width="26.28125" style="99" customWidth="1"/>
    <col min="2" max="2" width="11.421875" style="99" customWidth="1"/>
    <col min="3" max="3" width="9.57421875" style="104" bestFit="1" customWidth="1"/>
    <col min="4" max="4" width="13.8515625" style="99" customWidth="1"/>
    <col min="5" max="5" width="13.28125" style="99" customWidth="1"/>
    <col min="6" max="6" width="12.8515625" style="99" customWidth="1"/>
    <col min="7" max="7" width="4.57421875" style="99" customWidth="1"/>
    <col min="8" max="8" width="22.00390625" style="99" customWidth="1"/>
    <col min="9" max="9" width="14.28125" style="99" customWidth="1"/>
    <col min="10" max="16384" width="9.140625" style="99" customWidth="1"/>
  </cols>
  <sheetData>
    <row r="1" ht="0.75" customHeight="1"/>
    <row r="2" ht="15.75" hidden="1"/>
    <row r="3" spans="5:28" ht="15.75" hidden="1">
      <c r="E3" s="100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2:9" ht="31.5">
      <c r="B4" s="73" t="s">
        <v>112</v>
      </c>
      <c r="C4" s="122" t="s">
        <v>60</v>
      </c>
      <c r="D4" s="123" t="s">
        <v>61</v>
      </c>
      <c r="E4" s="102" t="s">
        <v>62</v>
      </c>
      <c r="F4" s="102" t="s">
        <v>63</v>
      </c>
      <c r="H4" s="155" t="s">
        <v>117</v>
      </c>
      <c r="I4" s="37" t="s">
        <v>113</v>
      </c>
    </row>
    <row r="5" spans="1:10" ht="15.75">
      <c r="A5" s="22" t="s">
        <v>3</v>
      </c>
      <c r="B5" s="23">
        <v>5850</v>
      </c>
      <c r="C5" s="4">
        <v>4086.45</v>
      </c>
      <c r="D5" s="120">
        <v>1993.44</v>
      </c>
      <c r="E5" s="4">
        <f>C5+D5</f>
        <v>6079.889999999999</v>
      </c>
      <c r="F5" s="120">
        <f>B5-E5</f>
        <v>-229.88999999999942</v>
      </c>
      <c r="G5" s="131"/>
      <c r="H5" s="22" t="s">
        <v>3</v>
      </c>
      <c r="I5" s="23">
        <v>6520</v>
      </c>
      <c r="J5" s="131"/>
    </row>
    <row r="6" spans="1:10" ht="15.75">
      <c r="A6" s="22" t="s">
        <v>4</v>
      </c>
      <c r="B6" s="23">
        <v>550</v>
      </c>
      <c r="C6" s="4">
        <v>132.74</v>
      </c>
      <c r="D6" s="120">
        <v>150</v>
      </c>
      <c r="E6" s="4">
        <f aca="true" t="shared" si="0" ref="E6:E30">C6+D6</f>
        <v>282.74</v>
      </c>
      <c r="F6" s="130">
        <f aca="true" t="shared" si="1" ref="F6:F30">B6-E6</f>
        <v>267.26</v>
      </c>
      <c r="G6" s="131"/>
      <c r="H6" s="22" t="s">
        <v>4</v>
      </c>
      <c r="I6" s="23">
        <v>400</v>
      </c>
      <c r="J6" s="131"/>
    </row>
    <row r="7" spans="1:10" ht="15.75">
      <c r="A7" s="22" t="s">
        <v>5</v>
      </c>
      <c r="B7" s="23">
        <v>180</v>
      </c>
      <c r="C7" s="4">
        <v>0</v>
      </c>
      <c r="D7" s="120">
        <v>100</v>
      </c>
      <c r="E7" s="4">
        <f t="shared" si="0"/>
        <v>100</v>
      </c>
      <c r="F7" s="130">
        <f t="shared" si="1"/>
        <v>80</v>
      </c>
      <c r="G7" s="131"/>
      <c r="H7" s="22" t="s">
        <v>5</v>
      </c>
      <c r="I7" s="23">
        <v>100</v>
      </c>
      <c r="J7" s="131"/>
    </row>
    <row r="8" spans="1:13" ht="15.75">
      <c r="A8" s="22" t="s">
        <v>6</v>
      </c>
      <c r="B8" s="23">
        <v>300</v>
      </c>
      <c r="C8" s="4">
        <v>245.97</v>
      </c>
      <c r="D8" s="120">
        <v>100</v>
      </c>
      <c r="E8" s="4">
        <f t="shared" si="0"/>
        <v>345.97</v>
      </c>
      <c r="F8" s="120">
        <f t="shared" si="1"/>
        <v>-45.97000000000003</v>
      </c>
      <c r="G8" s="132"/>
      <c r="H8" s="22" t="s">
        <v>6</v>
      </c>
      <c r="I8" s="23">
        <v>300</v>
      </c>
      <c r="J8" s="132"/>
      <c r="K8" s="101"/>
      <c r="L8" s="101"/>
      <c r="M8" s="101"/>
    </row>
    <row r="9" spans="1:10" ht="15.75">
      <c r="A9" s="22" t="s">
        <v>22</v>
      </c>
      <c r="B9" s="23">
        <v>800</v>
      </c>
      <c r="C9" s="4">
        <v>200</v>
      </c>
      <c r="D9" s="4">
        <v>0</v>
      </c>
      <c r="E9" s="4">
        <f t="shared" si="0"/>
        <v>200</v>
      </c>
      <c r="F9" s="130">
        <f t="shared" si="1"/>
        <v>600</v>
      </c>
      <c r="G9" s="131"/>
      <c r="H9" s="22" t="s">
        <v>22</v>
      </c>
      <c r="I9" s="23">
        <v>700</v>
      </c>
      <c r="J9" s="131"/>
    </row>
    <row r="10" spans="1:10" ht="15.75">
      <c r="A10" s="22" t="s">
        <v>7</v>
      </c>
      <c r="B10" s="23">
        <v>230</v>
      </c>
      <c r="C10" s="4">
        <v>225</v>
      </c>
      <c r="D10" s="4">
        <v>0</v>
      </c>
      <c r="E10" s="4">
        <f t="shared" si="0"/>
        <v>225</v>
      </c>
      <c r="F10" s="130">
        <f t="shared" si="1"/>
        <v>5</v>
      </c>
      <c r="G10" s="131"/>
      <c r="H10" s="22" t="s">
        <v>7</v>
      </c>
      <c r="I10" s="23">
        <v>240</v>
      </c>
      <c r="J10" s="131"/>
    </row>
    <row r="11" spans="1:10" ht="15.75">
      <c r="A11" s="22" t="s">
        <v>44</v>
      </c>
      <c r="B11" s="23">
        <v>300</v>
      </c>
      <c r="C11" s="4">
        <v>0</v>
      </c>
      <c r="D11" s="120">
        <v>300</v>
      </c>
      <c r="E11" s="4">
        <f t="shared" si="0"/>
        <v>300</v>
      </c>
      <c r="F11" s="130">
        <f t="shared" si="1"/>
        <v>0</v>
      </c>
      <c r="G11" s="131"/>
      <c r="H11" s="22" t="s">
        <v>44</v>
      </c>
      <c r="I11" s="23">
        <v>300</v>
      </c>
      <c r="J11" s="131"/>
    </row>
    <row r="12" spans="1:10" ht="15.75">
      <c r="A12" s="22" t="s">
        <v>32</v>
      </c>
      <c r="B12" s="23">
        <v>80</v>
      </c>
      <c r="C12" s="4">
        <v>80</v>
      </c>
      <c r="D12" s="4">
        <v>0</v>
      </c>
      <c r="E12" s="4">
        <f t="shared" si="0"/>
        <v>80</v>
      </c>
      <c r="F12" s="130">
        <f t="shared" si="1"/>
        <v>0</v>
      </c>
      <c r="G12" s="131"/>
      <c r="H12" s="22" t="s">
        <v>32</v>
      </c>
      <c r="I12" s="23">
        <v>80</v>
      </c>
      <c r="J12" s="131"/>
    </row>
    <row r="13" spans="1:10" ht="15.75">
      <c r="A13" s="22" t="s">
        <v>8</v>
      </c>
      <c r="B13" s="23">
        <v>350</v>
      </c>
      <c r="C13" s="4">
        <v>344.76</v>
      </c>
      <c r="D13" s="4">
        <v>0</v>
      </c>
      <c r="E13" s="4">
        <f t="shared" si="0"/>
        <v>344.76</v>
      </c>
      <c r="F13" s="130">
        <f t="shared" si="1"/>
        <v>5.240000000000009</v>
      </c>
      <c r="G13" s="131"/>
      <c r="H13" s="22" t="s">
        <v>8</v>
      </c>
      <c r="I13" s="23">
        <v>360</v>
      </c>
      <c r="J13" s="131"/>
    </row>
    <row r="14" spans="1:10" ht="15.75">
      <c r="A14" s="23" t="s">
        <v>9</v>
      </c>
      <c r="B14" s="23">
        <v>4265</v>
      </c>
      <c r="C14" s="4">
        <v>3487</v>
      </c>
      <c r="D14" s="120">
        <v>700</v>
      </c>
      <c r="E14" s="4">
        <f t="shared" si="0"/>
        <v>4187</v>
      </c>
      <c r="F14" s="130">
        <f t="shared" si="1"/>
        <v>78</v>
      </c>
      <c r="G14" s="131"/>
      <c r="H14" s="23" t="s">
        <v>9</v>
      </c>
      <c r="I14" s="23">
        <v>4305</v>
      </c>
      <c r="J14" s="131"/>
    </row>
    <row r="15" spans="1:10" ht="14.25" customHeight="1">
      <c r="A15" s="23" t="s">
        <v>15</v>
      </c>
      <c r="B15" s="128">
        <v>1200</v>
      </c>
      <c r="C15" s="129">
        <v>973.95</v>
      </c>
      <c r="D15" s="4">
        <v>0</v>
      </c>
      <c r="E15" s="4">
        <f t="shared" si="0"/>
        <v>973.95</v>
      </c>
      <c r="F15" s="130">
        <f t="shared" si="1"/>
        <v>226.04999999999995</v>
      </c>
      <c r="G15" s="131"/>
      <c r="H15" s="23" t="s">
        <v>15</v>
      </c>
      <c r="I15" s="128">
        <v>1000</v>
      </c>
      <c r="J15" s="131"/>
    </row>
    <row r="16" spans="1:10" ht="15" customHeight="1">
      <c r="A16" s="22" t="s">
        <v>33</v>
      </c>
      <c r="B16" s="23">
        <v>50</v>
      </c>
      <c r="C16" s="4">
        <v>50</v>
      </c>
      <c r="D16" s="4">
        <v>0</v>
      </c>
      <c r="E16" s="4">
        <f t="shared" si="0"/>
        <v>50</v>
      </c>
      <c r="F16" s="130">
        <f t="shared" si="1"/>
        <v>0</v>
      </c>
      <c r="G16" s="131"/>
      <c r="H16" s="22" t="s">
        <v>33</v>
      </c>
      <c r="I16" s="23">
        <v>50</v>
      </c>
      <c r="J16" s="131"/>
    </row>
    <row r="17" spans="1:10" ht="15.75">
      <c r="A17" s="22" t="s">
        <v>10</v>
      </c>
      <c r="B17" s="23">
        <v>20</v>
      </c>
      <c r="C17" s="4">
        <v>13.28</v>
      </c>
      <c r="D17" s="120">
        <v>6.64</v>
      </c>
      <c r="E17" s="4">
        <f t="shared" si="0"/>
        <v>19.919999999999998</v>
      </c>
      <c r="F17" s="130">
        <f t="shared" si="1"/>
        <v>0.08000000000000185</v>
      </c>
      <c r="G17" s="131"/>
      <c r="H17" s="22" t="s">
        <v>10</v>
      </c>
      <c r="I17" s="23">
        <v>20</v>
      </c>
      <c r="J17" s="131"/>
    </row>
    <row r="18" spans="1:10" ht="15.75">
      <c r="A18" s="22" t="s">
        <v>11</v>
      </c>
      <c r="B18" s="23">
        <v>200</v>
      </c>
      <c r="C18" s="4">
        <v>200</v>
      </c>
      <c r="D18" s="4">
        <v>0</v>
      </c>
      <c r="E18" s="4">
        <f t="shared" si="0"/>
        <v>200</v>
      </c>
      <c r="F18" s="130">
        <f t="shared" si="1"/>
        <v>0</v>
      </c>
      <c r="G18" s="131"/>
      <c r="H18" s="22" t="s">
        <v>11</v>
      </c>
      <c r="I18" s="23">
        <v>200</v>
      </c>
      <c r="J18" s="131"/>
    </row>
    <row r="19" spans="1:10" ht="15.75">
      <c r="A19" s="22" t="s">
        <v>12</v>
      </c>
      <c r="B19" s="23">
        <v>200</v>
      </c>
      <c r="C19" s="4">
        <v>0</v>
      </c>
      <c r="D19" s="120">
        <v>200</v>
      </c>
      <c r="E19" s="4">
        <f t="shared" si="0"/>
        <v>200</v>
      </c>
      <c r="F19" s="130">
        <f t="shared" si="1"/>
        <v>0</v>
      </c>
      <c r="G19" s="131"/>
      <c r="H19" s="22" t="s">
        <v>12</v>
      </c>
      <c r="I19" s="23">
        <v>200</v>
      </c>
      <c r="J19" s="131"/>
    </row>
    <row r="20" spans="1:10" ht="15.75">
      <c r="A20" s="22" t="s">
        <v>34</v>
      </c>
      <c r="B20" s="1">
        <v>80</v>
      </c>
      <c r="C20" s="4">
        <v>83.99</v>
      </c>
      <c r="D20" s="120">
        <v>0</v>
      </c>
      <c r="E20" s="4">
        <f t="shared" si="0"/>
        <v>83.99</v>
      </c>
      <c r="F20" s="120">
        <f t="shared" si="1"/>
        <v>-3.989999999999995</v>
      </c>
      <c r="G20" s="131"/>
      <c r="H20" s="22" t="s">
        <v>34</v>
      </c>
      <c r="I20" s="23">
        <v>100</v>
      </c>
      <c r="J20" s="131"/>
    </row>
    <row r="21" spans="1:10" ht="15.75">
      <c r="A21" s="22" t="s">
        <v>35</v>
      </c>
      <c r="B21" s="23">
        <v>120</v>
      </c>
      <c r="C21" s="4">
        <v>60</v>
      </c>
      <c r="D21" s="120">
        <v>60</v>
      </c>
      <c r="E21" s="4">
        <f t="shared" si="0"/>
        <v>120</v>
      </c>
      <c r="F21" s="130">
        <f t="shared" si="1"/>
        <v>0</v>
      </c>
      <c r="G21" s="131"/>
      <c r="H21" s="22" t="s">
        <v>35</v>
      </c>
      <c r="I21" s="23">
        <v>120</v>
      </c>
      <c r="J21" s="131"/>
    </row>
    <row r="22" spans="1:10" ht="15.75">
      <c r="A22" s="22" t="s">
        <v>36</v>
      </c>
      <c r="B22" s="23">
        <v>120</v>
      </c>
      <c r="C22" s="4">
        <v>0</v>
      </c>
      <c r="D22" s="120">
        <v>0</v>
      </c>
      <c r="E22" s="4">
        <f t="shared" si="0"/>
        <v>0</v>
      </c>
      <c r="F22" s="130">
        <f t="shared" si="1"/>
        <v>120</v>
      </c>
      <c r="G22" s="131"/>
      <c r="H22" s="22" t="s">
        <v>36</v>
      </c>
      <c r="I22" s="23">
        <v>100</v>
      </c>
      <c r="J22" s="131"/>
    </row>
    <row r="23" spans="1:10" ht="15.75">
      <c r="A23" s="22" t="s">
        <v>16</v>
      </c>
      <c r="B23" s="23">
        <v>100</v>
      </c>
      <c r="C23" s="4">
        <v>0</v>
      </c>
      <c r="D23" s="120">
        <v>0</v>
      </c>
      <c r="E23" s="4">
        <f t="shared" si="0"/>
        <v>0</v>
      </c>
      <c r="F23" s="130">
        <f t="shared" si="1"/>
        <v>100</v>
      </c>
      <c r="G23" s="131"/>
      <c r="H23" s="22" t="s">
        <v>16</v>
      </c>
      <c r="I23" s="23">
        <v>0</v>
      </c>
      <c r="J23" s="131"/>
    </row>
    <row r="24" spans="1:10" ht="15.75">
      <c r="A24" s="22" t="s">
        <v>37</v>
      </c>
      <c r="B24" s="23">
        <v>200</v>
      </c>
      <c r="C24" s="4">
        <v>112</v>
      </c>
      <c r="D24" s="120">
        <v>88</v>
      </c>
      <c r="E24" s="4">
        <f t="shared" si="0"/>
        <v>200</v>
      </c>
      <c r="F24" s="130">
        <f t="shared" si="1"/>
        <v>0</v>
      </c>
      <c r="G24" s="131"/>
      <c r="H24" s="22" t="s">
        <v>37</v>
      </c>
      <c r="I24" s="23">
        <v>200</v>
      </c>
      <c r="J24" s="131"/>
    </row>
    <row r="25" spans="1:10" ht="15.75">
      <c r="A25" s="22" t="s">
        <v>13</v>
      </c>
      <c r="B25" s="23">
        <v>600</v>
      </c>
      <c r="C25" s="4">
        <v>110</v>
      </c>
      <c r="D25" s="120">
        <v>100</v>
      </c>
      <c r="E25" s="4">
        <f t="shared" si="0"/>
        <v>210</v>
      </c>
      <c r="F25" s="130">
        <f t="shared" si="1"/>
        <v>390</v>
      </c>
      <c r="G25" s="131"/>
      <c r="H25" s="22" t="s">
        <v>13</v>
      </c>
      <c r="I25" s="23">
        <v>500</v>
      </c>
      <c r="J25" s="143"/>
    </row>
    <row r="26" spans="1:10" ht="15.75">
      <c r="A26" s="22" t="s">
        <v>14</v>
      </c>
      <c r="B26" s="29">
        <v>500</v>
      </c>
      <c r="C26" s="4">
        <v>0</v>
      </c>
      <c r="D26" s="120">
        <v>500</v>
      </c>
      <c r="E26" s="4">
        <f t="shared" si="0"/>
        <v>500</v>
      </c>
      <c r="F26" s="130">
        <f t="shared" si="1"/>
        <v>0</v>
      </c>
      <c r="G26" s="131"/>
      <c r="H26" s="22" t="s">
        <v>14</v>
      </c>
      <c r="I26" s="23">
        <v>500</v>
      </c>
      <c r="J26" s="141"/>
    </row>
    <row r="27" spans="1:10" ht="15.75">
      <c r="A27" s="22" t="s">
        <v>46</v>
      </c>
      <c r="B27" s="154">
        <v>500</v>
      </c>
      <c r="C27" s="4">
        <v>225.53</v>
      </c>
      <c r="D27" s="120">
        <v>200</v>
      </c>
      <c r="E27" s="4">
        <f t="shared" si="0"/>
        <v>425.53</v>
      </c>
      <c r="F27" s="130">
        <f t="shared" si="1"/>
        <v>74.47000000000003</v>
      </c>
      <c r="G27" s="139"/>
      <c r="H27" s="22" t="s">
        <v>46</v>
      </c>
      <c r="I27" s="128">
        <v>500</v>
      </c>
      <c r="J27" s="142"/>
    </row>
    <row r="28" spans="1:10" ht="15.75">
      <c r="A28" s="23" t="s">
        <v>48</v>
      </c>
      <c r="B28" s="29">
        <v>300</v>
      </c>
      <c r="C28" s="4">
        <v>0</v>
      </c>
      <c r="D28" s="120">
        <v>300</v>
      </c>
      <c r="E28" s="4">
        <f t="shared" si="0"/>
        <v>300</v>
      </c>
      <c r="F28" s="130">
        <f t="shared" si="1"/>
        <v>0</v>
      </c>
      <c r="G28" s="139"/>
      <c r="H28" s="23" t="s">
        <v>48</v>
      </c>
      <c r="I28" s="23">
        <v>300</v>
      </c>
      <c r="J28" s="138"/>
    </row>
    <row r="29" spans="1:10" s="106" customFormat="1" ht="15.75">
      <c r="A29" s="23" t="s">
        <v>57</v>
      </c>
      <c r="B29" s="29">
        <v>300</v>
      </c>
      <c r="C29" s="4">
        <v>0</v>
      </c>
      <c r="D29" s="120">
        <v>300</v>
      </c>
      <c r="E29" s="4">
        <f t="shared" si="0"/>
        <v>300</v>
      </c>
      <c r="F29" s="130">
        <f t="shared" si="1"/>
        <v>0</v>
      </c>
      <c r="G29" s="140"/>
      <c r="H29" s="23" t="s">
        <v>57</v>
      </c>
      <c r="I29" s="23">
        <v>300</v>
      </c>
      <c r="J29" s="137"/>
    </row>
    <row r="30" spans="1:10" ht="15.75">
      <c r="A30" s="23" t="s">
        <v>59</v>
      </c>
      <c r="B30" s="29">
        <v>0</v>
      </c>
      <c r="C30" s="4">
        <v>0</v>
      </c>
      <c r="D30" s="120">
        <v>0</v>
      </c>
      <c r="E30" s="4">
        <f t="shared" si="0"/>
        <v>0</v>
      </c>
      <c r="F30" s="130">
        <f t="shared" si="1"/>
        <v>0</v>
      </c>
      <c r="G30" s="135"/>
      <c r="H30" s="23" t="s">
        <v>59</v>
      </c>
      <c r="I30" s="23">
        <v>0</v>
      </c>
      <c r="J30" s="136"/>
    </row>
    <row r="31" spans="1:10" s="103" customFormat="1" ht="15.75">
      <c r="A31" s="103" t="s">
        <v>83</v>
      </c>
      <c r="B31" s="118">
        <f>SUM(B5:B30)</f>
        <v>17395</v>
      </c>
      <c r="C31" s="118">
        <f>SUM(C5:C30)</f>
        <v>10630.670000000002</v>
      </c>
      <c r="D31" s="133">
        <f>SUM(D5:D30)</f>
        <v>5098.08</v>
      </c>
      <c r="E31" s="121">
        <f>SUM(E5:E30)</f>
        <v>15728.750000000002</v>
      </c>
      <c r="F31" s="121">
        <f>SUM(F5:F30)</f>
        <v>1666.2500000000007</v>
      </c>
      <c r="G31" s="108" t="s">
        <v>118</v>
      </c>
      <c r="H31" s="103" t="s">
        <v>83</v>
      </c>
      <c r="I31" s="126">
        <f>SUM(I5:I30)</f>
        <v>17395</v>
      </c>
      <c r="J31" s="108"/>
    </row>
    <row r="32" spans="1:5" ht="15.75">
      <c r="A32" s="103"/>
      <c r="D32" s="104"/>
      <c r="E32" s="104"/>
    </row>
    <row r="33" spans="1:5" ht="15.75">
      <c r="A33" s="105"/>
      <c r="C33" s="107"/>
      <c r="D33" s="104"/>
      <c r="E33" s="104"/>
    </row>
    <row r="34" spans="1:4" ht="15.75">
      <c r="A34" s="103" t="s">
        <v>97</v>
      </c>
      <c r="B34" s="103" t="s">
        <v>95</v>
      </c>
      <c r="C34" s="99"/>
      <c r="D34" s="104"/>
    </row>
    <row r="35" spans="1:2" ht="15.75">
      <c r="A35" s="159" t="s">
        <v>123</v>
      </c>
      <c r="B35" s="156">
        <v>500</v>
      </c>
    </row>
    <row r="36" spans="1:2" ht="15.75">
      <c r="A36" s="99" t="s">
        <v>120</v>
      </c>
      <c r="B36" s="99">
        <v>170.58</v>
      </c>
    </row>
    <row r="37" spans="1:6" ht="15.75">
      <c r="A37" s="99" t="s">
        <v>121</v>
      </c>
      <c r="B37" s="99">
        <v>92.03</v>
      </c>
      <c r="E37" s="158" t="s">
        <v>128</v>
      </c>
      <c r="F37" s="158"/>
    </row>
    <row r="38" spans="1:6" ht="15.75">
      <c r="A38" s="103" t="s">
        <v>122</v>
      </c>
      <c r="B38" s="103">
        <f>SUM(B36:B37)</f>
        <v>262.61</v>
      </c>
      <c r="C38" s="156" t="s">
        <v>98</v>
      </c>
      <c r="D38" s="157">
        <f>B35-B38</f>
        <v>237.39</v>
      </c>
      <c r="E38" s="158" t="s">
        <v>124</v>
      </c>
      <c r="F38" s="158"/>
    </row>
    <row r="39" spans="1:4" ht="15.75">
      <c r="A39" s="103"/>
      <c r="B39" s="103"/>
      <c r="C39" s="156"/>
      <c r="D39" s="157"/>
    </row>
    <row r="40" spans="1:6" ht="15.75">
      <c r="A40" s="159" t="s">
        <v>134</v>
      </c>
      <c r="B40" s="99">
        <v>565.62</v>
      </c>
      <c r="E40" s="158" t="s">
        <v>128</v>
      </c>
      <c r="F40" s="158"/>
    </row>
    <row r="41" spans="1:6" ht="15.75">
      <c r="A41" s="99" t="s">
        <v>121</v>
      </c>
      <c r="B41" s="99">
        <v>521.66</v>
      </c>
      <c r="C41" s="156" t="s">
        <v>98</v>
      </c>
      <c r="D41" s="157">
        <f>B40-B41</f>
        <v>43.960000000000036</v>
      </c>
      <c r="E41" s="158" t="s">
        <v>124</v>
      </c>
      <c r="F41" s="158"/>
    </row>
    <row r="42" ht="15.75">
      <c r="C42" s="99"/>
    </row>
    <row r="43" ht="15.75">
      <c r="A43" s="159" t="s">
        <v>132</v>
      </c>
    </row>
    <row r="44" spans="1:2" ht="15.75">
      <c r="A44" s="99" t="s">
        <v>130</v>
      </c>
      <c r="B44" s="104">
        <v>1350</v>
      </c>
    </row>
    <row r="45" spans="1:2" ht="15.75">
      <c r="A45" s="99" t="s">
        <v>131</v>
      </c>
      <c r="B45" s="104">
        <v>1450</v>
      </c>
    </row>
    <row r="46" spans="1:2" ht="15.75">
      <c r="A46" s="103" t="s">
        <v>21</v>
      </c>
      <c r="B46" s="156">
        <f>SUM(B44:B45)</f>
        <v>2800</v>
      </c>
    </row>
    <row r="47" spans="1:5" ht="15.75">
      <c r="A47" s="99" t="s">
        <v>121</v>
      </c>
      <c r="B47" s="104">
        <v>2800</v>
      </c>
      <c r="C47" s="156" t="s">
        <v>98</v>
      </c>
      <c r="D47" s="157">
        <v>0</v>
      </c>
      <c r="E47" s="99" t="s">
        <v>133</v>
      </c>
    </row>
    <row r="48" ht="15.75">
      <c r="C48" s="99"/>
    </row>
    <row r="49" ht="15.75">
      <c r="A49" s="159" t="s">
        <v>125</v>
      </c>
    </row>
    <row r="50" spans="1:2" ht="15.75">
      <c r="A50" s="99" t="s">
        <v>126</v>
      </c>
      <c r="B50" s="104">
        <v>1000</v>
      </c>
    </row>
    <row r="51" spans="1:2" ht="15.75">
      <c r="A51" s="99" t="s">
        <v>127</v>
      </c>
      <c r="B51" s="104">
        <v>6600</v>
      </c>
    </row>
    <row r="52" spans="1:2" ht="15.75">
      <c r="A52" s="103" t="s">
        <v>21</v>
      </c>
      <c r="B52" s="156">
        <f>SUM(B50:B51)</f>
        <v>7600</v>
      </c>
    </row>
    <row r="53" spans="1:5" ht="15.75">
      <c r="A53" s="99" t="s">
        <v>121</v>
      </c>
      <c r="B53" s="104">
        <v>2600</v>
      </c>
      <c r="C53" s="156" t="s">
        <v>98</v>
      </c>
      <c r="D53" s="157">
        <f>B52-B53</f>
        <v>5000</v>
      </c>
      <c r="E53" s="158" t="s">
        <v>129</v>
      </c>
    </row>
    <row r="55" spans="1:4" ht="15.75">
      <c r="A55" s="159" t="s">
        <v>135</v>
      </c>
      <c r="B55" s="159"/>
      <c r="C55" s="160" t="s">
        <v>139</v>
      </c>
      <c r="D55" s="159"/>
    </row>
    <row r="56" spans="1:4" ht="15.75">
      <c r="A56" s="103" t="s">
        <v>66</v>
      </c>
      <c r="B56" s="99">
        <v>23151.32</v>
      </c>
      <c r="D56" s="161">
        <v>23151.32</v>
      </c>
    </row>
    <row r="57" spans="1:4" ht="15.75">
      <c r="A57" s="103" t="s">
        <v>136</v>
      </c>
      <c r="B57" s="99">
        <v>3308.74</v>
      </c>
      <c r="C57" s="104">
        <v>500</v>
      </c>
      <c r="D57" s="104">
        <f>B57+C57</f>
        <v>3808.74</v>
      </c>
    </row>
    <row r="58" spans="1:4" ht="15.75">
      <c r="A58" s="103" t="s">
        <v>137</v>
      </c>
      <c r="B58" s="99">
        <v>3394.11</v>
      </c>
      <c r="C58" s="104">
        <v>300</v>
      </c>
      <c r="D58" s="104">
        <f>B58+C58</f>
        <v>3694.11</v>
      </c>
    </row>
    <row r="59" spans="1:4" ht="15.75">
      <c r="A59" s="103" t="s">
        <v>138</v>
      </c>
      <c r="B59" s="99">
        <v>1735.91</v>
      </c>
      <c r="C59" s="104">
        <v>300</v>
      </c>
      <c r="D59" s="104">
        <f>B59+C59</f>
        <v>2035.91</v>
      </c>
    </row>
    <row r="60" spans="1:9" ht="33" customHeight="1">
      <c r="A60" s="103" t="s">
        <v>67</v>
      </c>
      <c r="B60" s="99">
        <v>315.74</v>
      </c>
      <c r="D60" s="104">
        <f>B60+C60</f>
        <v>315.74</v>
      </c>
      <c r="E60" s="99" t="s">
        <v>140</v>
      </c>
      <c r="I60" s="162" t="s">
        <v>142</v>
      </c>
    </row>
    <row r="61" spans="1:9" ht="15.75">
      <c r="A61" s="103"/>
      <c r="B61" s="103">
        <f>SUM(B56:B60)</f>
        <v>31905.82</v>
      </c>
      <c r="D61" s="156">
        <f>SUM(D56:D60)</f>
        <v>33005.82</v>
      </c>
      <c r="E61" s="99" t="s">
        <v>141</v>
      </c>
      <c r="F61" s="99">
        <v>5098.08</v>
      </c>
      <c r="G61" s="99" t="s">
        <v>96</v>
      </c>
      <c r="H61" s="99">
        <v>1571.67</v>
      </c>
      <c r="I61" s="157">
        <f>D61-F61+H61</f>
        <v>29479.409999999996</v>
      </c>
    </row>
    <row r="62" spans="1:4" ht="15.75">
      <c r="A62" s="103" t="s">
        <v>96</v>
      </c>
      <c r="B62" s="103">
        <v>1571.67</v>
      </c>
      <c r="C62" s="103" t="s">
        <v>119</v>
      </c>
      <c r="D62" s="103"/>
    </row>
    <row r="63" ht="15.75">
      <c r="C63" s="99"/>
    </row>
  </sheetData>
  <sheetProtection/>
  <printOptions gridLines="1"/>
  <pageMargins left="0.7" right="0.7" top="0.75" bottom="0.75" header="0.3" footer="0.3"/>
  <pageSetup horizontalDpi="600" verticalDpi="600" orientation="landscape" paperSize="9" r:id="rId1"/>
  <headerFooter differentOddEven="1">
    <oddHeader>&amp;CBUDGET EXPENDITURE 01/01/2018 to 30/11/2018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view="pageLayout" workbookViewId="0" topLeftCell="A12">
      <selection activeCell="H40" sqref="H40"/>
    </sheetView>
  </sheetViews>
  <sheetFormatPr defaultColWidth="9.140625" defaultRowHeight="15"/>
  <cols>
    <col min="1" max="1" width="38.28125" style="0" customWidth="1"/>
    <col min="2" max="2" width="9.57421875" style="0" bestFit="1" customWidth="1"/>
    <col min="3" max="3" width="10.421875" style="0" customWidth="1"/>
    <col min="4" max="4" width="9.7109375" style="0" customWidth="1"/>
    <col min="5" max="5" width="13.421875" style="0" customWidth="1"/>
    <col min="6" max="7" width="12.00390625" style="0" customWidth="1"/>
    <col min="9" max="9" width="10.7109375" style="0" bestFit="1" customWidth="1"/>
  </cols>
  <sheetData>
    <row r="1" spans="1:4" ht="15" hidden="1">
      <c r="A1" s="110" t="s">
        <v>66</v>
      </c>
      <c r="B1" s="110"/>
      <c r="C1" s="111">
        <v>5556.62</v>
      </c>
      <c r="D1" s="109"/>
    </row>
    <row r="2" spans="1:4" ht="15" hidden="1">
      <c r="A2" s="110" t="s">
        <v>68</v>
      </c>
      <c r="B2" s="110"/>
      <c r="C2" s="111">
        <v>227.55</v>
      </c>
      <c r="D2" s="109"/>
    </row>
    <row r="3" spans="1:4" ht="15" hidden="1">
      <c r="A3" s="108" t="s">
        <v>69</v>
      </c>
      <c r="B3" s="110"/>
      <c r="C3" s="111">
        <v>464.31</v>
      </c>
      <c r="D3" s="109"/>
    </row>
    <row r="4" spans="1:4" ht="15" hidden="1">
      <c r="A4" s="110" t="s">
        <v>70</v>
      </c>
      <c r="B4" s="110"/>
      <c r="C4" s="111">
        <v>800.68</v>
      </c>
      <c r="D4" s="109"/>
    </row>
    <row r="5" spans="1:4" ht="15" hidden="1">
      <c r="A5" s="110" t="s">
        <v>71</v>
      </c>
      <c r="B5" s="110"/>
      <c r="C5" s="112">
        <v>567.61</v>
      </c>
      <c r="D5" s="109"/>
    </row>
    <row r="6" spans="1:4" ht="15" hidden="1">
      <c r="A6" s="113" t="s">
        <v>72</v>
      </c>
      <c r="B6" s="113"/>
      <c r="C6" s="114">
        <f>SUM(C1:C5)</f>
        <v>7616.77</v>
      </c>
      <c r="D6" s="109"/>
    </row>
    <row r="7" spans="1:4" ht="6" customHeight="1" hidden="1">
      <c r="A7" s="109"/>
      <c r="B7" s="109"/>
      <c r="C7" s="109"/>
      <c r="D7" s="109"/>
    </row>
    <row r="8" spans="1:4" ht="3" customHeight="1" hidden="1">
      <c r="A8" s="109"/>
      <c r="B8" s="109"/>
      <c r="C8" s="109"/>
      <c r="D8" s="109"/>
    </row>
    <row r="9" spans="1:4" ht="15" hidden="1">
      <c r="A9" s="109"/>
      <c r="B9" s="109"/>
      <c r="C9" s="109"/>
      <c r="D9" s="109"/>
    </row>
    <row r="10" ht="15" hidden="1">
      <c r="F10" s="115"/>
    </row>
    <row r="11" spans="1:7" ht="33" customHeight="1">
      <c r="A11" s="108" t="s">
        <v>66</v>
      </c>
      <c r="B11" s="108"/>
      <c r="D11" s="146" t="s">
        <v>64</v>
      </c>
      <c r="E11" s="146" t="s">
        <v>65</v>
      </c>
      <c r="F11" s="146" t="s">
        <v>67</v>
      </c>
      <c r="G11" s="146" t="s">
        <v>73</v>
      </c>
    </row>
    <row r="12" spans="1:11" ht="18.75" customHeight="1">
      <c r="A12" s="115" t="s">
        <v>91</v>
      </c>
      <c r="B12" s="134">
        <v>13214.84</v>
      </c>
      <c r="C12" s="134"/>
      <c r="D12" s="147">
        <v>2803.44</v>
      </c>
      <c r="E12" s="147">
        <v>3630.45</v>
      </c>
      <c r="F12" s="147">
        <v>315.2</v>
      </c>
      <c r="G12" s="147">
        <v>1433.74</v>
      </c>
      <c r="H12" s="134">
        <f>SUM(B12:G12)</f>
        <v>21397.670000000002</v>
      </c>
      <c r="J12" s="117"/>
      <c r="K12" s="108"/>
    </row>
    <row r="13" spans="1:13" ht="15">
      <c r="A13" s="108" t="s">
        <v>78</v>
      </c>
      <c r="B13" s="116"/>
      <c r="J13" s="145"/>
      <c r="L13" s="144"/>
      <c r="M13" s="145"/>
    </row>
    <row r="14" spans="1:2" ht="15">
      <c r="A14" t="s">
        <v>76</v>
      </c>
      <c r="B14" s="1">
        <v>500</v>
      </c>
    </row>
    <row r="15" spans="1:2" ht="15">
      <c r="A15" t="s">
        <v>86</v>
      </c>
      <c r="B15" s="1">
        <v>1000</v>
      </c>
    </row>
    <row r="16" spans="1:2" ht="15">
      <c r="A16" s="116" t="s">
        <v>79</v>
      </c>
      <c r="B16" s="121">
        <f>B12-B14-B15</f>
        <v>11714.84</v>
      </c>
    </row>
    <row r="17" spans="1:2" ht="15">
      <c r="A17" s="108" t="s">
        <v>80</v>
      </c>
      <c r="B17" s="118">
        <f>B16</f>
        <v>11714.84</v>
      </c>
    </row>
    <row r="18" spans="1:2" ht="15">
      <c r="A18" t="s">
        <v>74</v>
      </c>
      <c r="B18" s="1">
        <v>17395</v>
      </c>
    </row>
    <row r="19" ht="15">
      <c r="A19" t="s">
        <v>75</v>
      </c>
    </row>
    <row r="20" spans="1:2" ht="15">
      <c r="A20" t="s">
        <v>93</v>
      </c>
      <c r="B20">
        <v>913.07</v>
      </c>
    </row>
    <row r="21" spans="1:4" ht="15">
      <c r="A21" t="s">
        <v>87</v>
      </c>
      <c r="B21" s="1">
        <v>350</v>
      </c>
      <c r="C21" s="118"/>
      <c r="D21" s="108"/>
    </row>
    <row r="22" spans="1:6" ht="18" customHeight="1">
      <c r="A22" t="s">
        <v>103</v>
      </c>
      <c r="B22" s="1">
        <v>1350</v>
      </c>
      <c r="F22" s="1"/>
    </row>
    <row r="23" spans="1:2" ht="15">
      <c r="A23" s="108" t="s">
        <v>94</v>
      </c>
      <c r="B23" s="118">
        <f>B17+B18+B19+B20+B21+B22</f>
        <v>31722.91</v>
      </c>
    </row>
    <row r="24" spans="1:2" ht="15">
      <c r="A24" t="s">
        <v>99</v>
      </c>
      <c r="B24" s="1">
        <v>170.58</v>
      </c>
    </row>
    <row r="25" spans="1:2" ht="15">
      <c r="A25" t="s">
        <v>77</v>
      </c>
      <c r="B25" s="1">
        <v>611.94</v>
      </c>
    </row>
    <row r="26" spans="1:2" ht="15">
      <c r="A26" t="s">
        <v>101</v>
      </c>
      <c r="B26" s="1">
        <v>12868.84</v>
      </c>
    </row>
    <row r="27" spans="1:2" ht="15">
      <c r="A27" s="108" t="s">
        <v>92</v>
      </c>
      <c r="B27" s="118">
        <f>B23-B24-B25-B26</f>
        <v>18071.55</v>
      </c>
    </row>
    <row r="28" spans="1:2" ht="15">
      <c r="A28" t="s">
        <v>102</v>
      </c>
      <c r="B28" s="1">
        <v>5125.64</v>
      </c>
    </row>
    <row r="29" spans="1:2" ht="15">
      <c r="A29" s="108" t="s">
        <v>100</v>
      </c>
      <c r="B29" s="118"/>
    </row>
    <row r="30" spans="1:2" ht="15">
      <c r="A30" t="s">
        <v>88</v>
      </c>
      <c r="B30">
        <v>1125.09</v>
      </c>
    </row>
    <row r="31" spans="1:2" ht="15">
      <c r="A31" s="115" t="s">
        <v>104</v>
      </c>
      <c r="B31" s="118">
        <f>B27-B28+B30</f>
        <v>14071</v>
      </c>
    </row>
    <row r="32" ht="15" hidden="1">
      <c r="B32" s="1"/>
    </row>
    <row r="33" ht="18.75" customHeight="1">
      <c r="A33" s="108" t="s">
        <v>89</v>
      </c>
    </row>
    <row r="34" spans="1:9" ht="24" customHeight="1">
      <c r="A34" s="119" t="s">
        <v>105</v>
      </c>
      <c r="B34">
        <v>0</v>
      </c>
      <c r="D34" s="1">
        <v>500</v>
      </c>
      <c r="E34" s="1">
        <v>300</v>
      </c>
      <c r="G34" s="1">
        <v>300</v>
      </c>
      <c r="H34" s="120"/>
      <c r="I34" s="1"/>
    </row>
    <row r="35" spans="1:5" ht="15">
      <c r="A35" s="108" t="s">
        <v>106</v>
      </c>
      <c r="D35" s="1"/>
      <c r="E35" s="120">
        <v>543</v>
      </c>
    </row>
    <row r="36" spans="1:9" ht="30">
      <c r="A36" s="115" t="s">
        <v>90</v>
      </c>
      <c r="B36" s="118">
        <f>B31</f>
        <v>14071</v>
      </c>
      <c r="C36" s="118"/>
      <c r="D36" s="118">
        <v>3303.44</v>
      </c>
      <c r="E36" s="118">
        <f>E12+E34-E35</f>
        <v>3387.45</v>
      </c>
      <c r="F36" s="118">
        <v>3387.45</v>
      </c>
      <c r="G36" s="118">
        <v>1733.74</v>
      </c>
      <c r="H36" s="118">
        <f>SUM(B36:G36)</f>
        <v>25883.08</v>
      </c>
      <c r="I36" s="118"/>
    </row>
    <row r="37" spans="1:11" s="108" customFormat="1" ht="15">
      <c r="A37" s="108" t="s">
        <v>107</v>
      </c>
      <c r="J37" s="118"/>
      <c r="K37" s="118"/>
    </row>
    <row r="38" spans="1:2" ht="15">
      <c r="A38" s="108" t="s">
        <v>108</v>
      </c>
      <c r="B38" s="4">
        <v>1350</v>
      </c>
    </row>
    <row r="39" spans="1:7" ht="15">
      <c r="A39" s="108" t="s">
        <v>109</v>
      </c>
      <c r="B39" s="4">
        <v>1000</v>
      </c>
      <c r="F39" s="118"/>
      <c r="G39" s="1"/>
    </row>
    <row r="40" spans="1:2" ht="15">
      <c r="A40" s="108" t="s">
        <v>110</v>
      </c>
      <c r="B40">
        <v>329.42</v>
      </c>
    </row>
    <row r="41" spans="1:2" ht="15">
      <c r="A41" s="148" t="s">
        <v>111</v>
      </c>
      <c r="B41" s="149">
        <f>B36-B38-B39-B40</f>
        <v>11391.58</v>
      </c>
    </row>
  </sheetData>
  <sheetProtection/>
  <printOptions gridLines="1"/>
  <pageMargins left="0.7" right="0.7" top="0.75" bottom="0.75" header="0.3" footer="0.3"/>
  <pageSetup horizontalDpi="600" verticalDpi="600" orientation="landscape" paperSize="9" r:id="rId1"/>
  <headerFooter differentOddEven="1">
    <oddHeader>&amp;CReconciliation of Parish Funds/Reserves at 01/12/2017 projected to 31/3/2018
</oddHeader>
    <evenHeader>&amp;C&amp;"-,Bold"Reconciliation of all Accounts projected to 31/3/2018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COWPERTHWAITE</dc:creator>
  <cp:keywords/>
  <dc:description/>
  <cp:lastModifiedBy>DEBS</cp:lastModifiedBy>
  <cp:lastPrinted>2018-12-11T12:44:14Z</cp:lastPrinted>
  <dcterms:created xsi:type="dcterms:W3CDTF">2008-10-31T10:56:52Z</dcterms:created>
  <dcterms:modified xsi:type="dcterms:W3CDTF">2019-01-04T11:52:16Z</dcterms:modified>
  <cp:category/>
  <cp:version/>
  <cp:contentType/>
  <cp:contentStatus/>
</cp:coreProperties>
</file>